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" yWindow="3020" windowWidth="15560" windowHeight="10440" activeTab="1"/>
  </bookViews>
  <sheets>
    <sheet name="interaction &amp; tot score" sheetId="1" r:id="rId1"/>
    <sheet name="User input &amp; perf score" sheetId="2" r:id="rId2"/>
    <sheet name="Sheet3" sheetId="3" r:id="rId3"/>
  </sheets>
  <definedNames>
    <definedName name="_xlnm.Print_Area" localSheetId="0">'interaction &amp; tot score'!$A$8:$CY$112</definedName>
    <definedName name="_xlnm.Print_Titles" localSheetId="0">'interaction &amp; tot score'!$A:$C,'interaction &amp; tot score'!$8:$9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F26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self supervision - integration issues</t>
        </r>
      </text>
    </comment>
    <comment ref="F25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solid lumber, ductwork integration, keep dry, simple</t>
        </r>
      </text>
    </comment>
    <comment ref="F2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min penetrations-less leaks, more frame integrity, lower losses, gains</t>
        </r>
      </text>
    </comment>
    <comment ref="F23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min corners, simpler construction, less error, stronger</t>
        </r>
      </text>
    </comment>
    <comment ref="F22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no landscape, no gain reduction, could have stress on foundation</t>
        </r>
      </text>
    </comment>
    <comment ref="F2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good if executed/inspected carefully, dry basement</t>
        </r>
      </text>
    </comment>
    <comment ref="F20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good if eaves kept clear by inspection, chutes, leaky ducts in attic contribute to moisture</t>
        </r>
      </text>
    </comment>
    <comment ref="F19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good for floor, avoids crawl space, deeper, less safe excav</t>
        </r>
      </text>
    </comment>
    <comment ref="F27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skill intnsive task</t>
        </r>
      </text>
    </comment>
    <comment ref="F28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skill intesive, intricate or complex tasks
</t>
        </r>
      </text>
    </comment>
    <comment ref="F29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performance sensitive tasks, lighting, hvac, water heating … systems tested in a commissioning process
</t>
        </r>
      </text>
    </comment>
    <comment ref="F30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primarily appearance items</t>
        </r>
      </text>
    </comment>
    <comment ref="F31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safety intensive tasks, trenching, high staging, noise, particulate intensive tasks.</t>
        </r>
      </text>
    </comment>
    <comment ref="F32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impacts higher risk tasks only</t>
        </r>
      </text>
    </comment>
    <comment ref="F34" authorId="0">
      <text>
        <r>
          <rPr>
            <b/>
            <sz val="9"/>
            <rFont val="Arial"/>
            <family val="0"/>
          </rPr>
          <t>Author:</t>
        </r>
        <r>
          <rPr>
            <sz val="9"/>
            <rFont val="Arial"/>
            <family val="0"/>
          </rPr>
          <t xml:space="preserve">
primarily impacts sharp, or hazard-related materials, secondary impact is sound</t>
        </r>
      </text>
    </comment>
  </commentList>
</comments>
</file>

<file path=xl/sharedStrings.xml><?xml version="1.0" encoding="utf-8"?>
<sst xmlns="http://schemas.openxmlformats.org/spreadsheetml/2006/main" count="367" uniqueCount="257">
  <si>
    <t>performance score factored bysystem &amp; user value weights</t>
  </si>
  <si>
    <t>Electric Power and Light</t>
  </si>
  <si>
    <t>no quality check of performance</t>
  </si>
  <si>
    <t>perimeter diffuser locations</t>
  </si>
  <si>
    <t>Chemical Compatibility &amp; VOC</t>
  </si>
  <si>
    <t>Resists Mold/Mildew/Insects</t>
  </si>
  <si>
    <t>central ducted return</t>
  </si>
  <si>
    <t>exhaust driven makeup air</t>
  </si>
  <si>
    <t>gas fireplace on exterior wall</t>
  </si>
  <si>
    <t>summary interaction score</t>
  </si>
  <si>
    <r>
      <t xml:space="preserve">3 = major improvement
2 = substantial improvment
1 = some improvement
0 = no substantial interaction
-1 = some degradation
-2 = substantial degradation
-3 = major degradation
93 Systems Choices
4,324 interactions to score
highest single factor score poss is 279 (93x3)
lowest single factor score poss is 
</t>
    </r>
    <r>
      <rPr>
        <b/>
        <sz val="9"/>
        <color indexed="10"/>
        <rFont val="Arial"/>
        <family val="0"/>
      </rPr>
      <t xml:space="preserve">-279 </t>
    </r>
    <r>
      <rPr>
        <b/>
        <sz val="9"/>
        <rFont val="Arial"/>
        <family val="0"/>
      </rPr>
      <t xml:space="preserve">(93x-3)
total variance is 279x2 or 558
interaction factor is abs factor of score sum /558 subtracted from 1. 
</t>
    </r>
  </si>
  <si>
    <t>interaction factor reciprocal 1/(1- factor)</t>
  </si>
  <si>
    <t>Whole House, more typical  house system selection</t>
  </si>
  <si>
    <t>no landscaped design</t>
  </si>
  <si>
    <t>minimal exterior corners</t>
  </si>
  <si>
    <t>minimal envelope penetrations</t>
  </si>
  <si>
    <t>traditional stick frame</t>
  </si>
  <si>
    <t>no quality check of personnel training</t>
  </si>
  <si>
    <t>WHOLE HOUSE SCORE</t>
  </si>
  <si>
    <t>drain tile at footing - excav clay backfill</t>
  </si>
  <si>
    <t>dimension lumber framed on site</t>
  </si>
  <si>
    <t>dimension lumber wall framing system</t>
  </si>
  <si>
    <t>shear panels at corners only</t>
  </si>
  <si>
    <t>dimension lumber roof framing</t>
  </si>
  <si>
    <t>vinyl siding</t>
  </si>
  <si>
    <t>face sealed wall</t>
  </si>
  <si>
    <t>housewrap air barrier</t>
  </si>
  <si>
    <t>unfaced batt insulation in stud cavity</t>
  </si>
  <si>
    <t>poly sheet vapor barrier on inside of wall</t>
  </si>
  <si>
    <t>tape sealed nail flange wall opening flashing</t>
  </si>
  <si>
    <t>asphalt shingle roof membrane</t>
  </si>
  <si>
    <t>bituthene sheet ice guard</t>
  </si>
  <si>
    <t>building paper secondary membrane</t>
  </si>
  <si>
    <t>Critical Systems Weighting (applied to total house composition scores by characteristics)</t>
  </si>
  <si>
    <t>product &amp; production design</t>
  </si>
  <si>
    <t>foundation</t>
  </si>
  <si>
    <t>superstructure</t>
  </si>
  <si>
    <t>envelope</t>
  </si>
  <si>
    <t>interior partitions &amp; finishes</t>
  </si>
  <si>
    <t>millwork</t>
  </si>
  <si>
    <t>utility distribution</t>
  </si>
  <si>
    <t>elec power &amp; light</t>
  </si>
  <si>
    <t>sewer &amp; water</t>
  </si>
  <si>
    <t>thermal systems</t>
  </si>
  <si>
    <t>total pts assigned</t>
  </si>
  <si>
    <t>Foundation (subgrade) Systems</t>
  </si>
  <si>
    <t>no material/tooling design for safety</t>
  </si>
  <si>
    <t>safety a personal decision</t>
  </si>
  <si>
    <t>HVAC</t>
  </si>
  <si>
    <t>Design and Management Systems</t>
  </si>
  <si>
    <t>Reduces System Part Count</t>
  </si>
  <si>
    <t>Capable of Engineered Performance</t>
  </si>
  <si>
    <t>Regional Trade Familiarity</t>
  </si>
  <si>
    <t>pad and carpet floor finish</t>
  </si>
  <si>
    <t xml:space="preserve">vinyl wall covering finish at interior wall </t>
  </si>
  <si>
    <t>particle board subfloor</t>
  </si>
  <si>
    <t>Owner provides appliances, vendors install</t>
  </si>
  <si>
    <t>bundled based on schedule systems integration</t>
  </si>
  <si>
    <t>site fabricated trunks and feeders</t>
  </si>
  <si>
    <t>water piping in conditioned and unconditioned spaces</t>
  </si>
  <si>
    <t>Increased Comfort Level</t>
  </si>
  <si>
    <t>Reduced Air Infiltration</t>
  </si>
  <si>
    <t>tape sealed nail flange wall opening flashing</t>
  </si>
  <si>
    <t>asphalt shingle roof membrane</t>
  </si>
  <si>
    <t>building paper secondary membrane</t>
  </si>
  <si>
    <t>blown fiberglass roof insulation</t>
  </si>
  <si>
    <t>no cathedral ceilings</t>
  </si>
  <si>
    <t>roof vent eave to ridge no chutes</t>
  </si>
  <si>
    <t>roof flashing site fabricated metal</t>
  </si>
  <si>
    <t>floor insulation glass batts</t>
  </si>
  <si>
    <t>floor water vapor management - none</t>
  </si>
  <si>
    <t>floor ventilation - none</t>
  </si>
  <si>
    <t>Interior Partitions and Finishes</t>
  </si>
  <si>
    <t>site framed wood framing</t>
  </si>
  <si>
    <t>drywall substrate</t>
  </si>
  <si>
    <t>total interaction score</t>
  </si>
  <si>
    <t>water piping is cooper</t>
  </si>
  <si>
    <t>only hot water piping is insulated</t>
  </si>
  <si>
    <t>water supplied by municipal system</t>
  </si>
  <si>
    <t>no water treatment system in house</t>
  </si>
  <si>
    <t>no cistern</t>
  </si>
  <si>
    <t>municipal sewer disposal</t>
  </si>
  <si>
    <t>wiring is romex</t>
  </si>
  <si>
    <t>each system is separately wired</t>
  </si>
  <si>
    <t>electrical system is on-grid</t>
  </si>
  <si>
    <t>lighting system designed by installer</t>
  </si>
  <si>
    <t>lighting system is incandescent</t>
  </si>
  <si>
    <t>ductwork in unconditioned locations</t>
  </si>
  <si>
    <t>site formed ductboard trunks</t>
  </si>
  <si>
    <t>flexduct feeders</t>
  </si>
  <si>
    <t>gas furnace</t>
  </si>
  <si>
    <t>air distribution</t>
  </si>
  <si>
    <t>stand alone hot water heater and storage</t>
  </si>
  <si>
    <t>water piping in conditioned and unconditioned spaces</t>
  </si>
  <si>
    <t>water piping is copper</t>
  </si>
  <si>
    <t>only hot water piping is insulated</t>
  </si>
  <si>
    <t>sewer piping is within partitions</t>
  </si>
  <si>
    <t>no quality check of completed work</t>
  </si>
  <si>
    <t>bundled based on schedule systems integration</t>
  </si>
  <si>
    <t>low velocity air supply</t>
  </si>
  <si>
    <t>point diffusers</t>
  </si>
  <si>
    <t>poly sheet vapor barrier on inside of wall</t>
  </si>
  <si>
    <t>user VALUE WEIGHTING</t>
  </si>
  <si>
    <t>7 Owner value weighting factors, 100 points to allocate</t>
  </si>
  <si>
    <t>Proscriptively described structural system</t>
  </si>
  <si>
    <t>masonry foundation wall</t>
  </si>
  <si>
    <t>wire mesh reinforced slab on grade</t>
  </si>
  <si>
    <t>fiberglass board insulation</t>
  </si>
  <si>
    <t>trowel on asphaltic water management layer</t>
  </si>
  <si>
    <t>4 mil poly sheet below slab on grade</t>
  </si>
  <si>
    <t>Proscriptively described thermal system</t>
  </si>
  <si>
    <t>Proscriptively described electrical system</t>
  </si>
  <si>
    <t>&lt;1' overhangs</t>
  </si>
  <si>
    <t>Grading slopes away from foundation</t>
  </si>
  <si>
    <t>Sturdy (no visible deformation, no envelope breach in 100 year events, no damage from 50 year events</t>
  </si>
  <si>
    <t>Safe, (fire detection, suppression, egress, fall hazards)</t>
  </si>
  <si>
    <t>of the best possible score for a house with 93 factors</t>
  </si>
  <si>
    <t>Applicable User Value Weighting Sum as %</t>
  </si>
  <si>
    <t>Proscriptively described water, sewer, gas</t>
  </si>
  <si>
    <t>Flexible, (change during construction, SOHO, aging, multiple households, do-it yourself)</t>
  </si>
  <si>
    <t>Efficient</t>
  </si>
  <si>
    <t>gas fireplace on exterior wall</t>
  </si>
  <si>
    <t>House Composition:</t>
  </si>
  <si>
    <t>Design and Management Systems</t>
  </si>
  <si>
    <t>No designer</t>
  </si>
  <si>
    <t>Purchased Design, no siting</t>
  </si>
  <si>
    <t>Proscriptively described structural system</t>
  </si>
  <si>
    <t>blown fiberglass roof insulation</t>
  </si>
  <si>
    <t>roof vent eave to ridge no chutes</t>
  </si>
  <si>
    <t>roof flashing site fabricated metal</t>
  </si>
  <si>
    <t>floor insulation glass batts</t>
  </si>
  <si>
    <t>floor water vapor management - none</t>
  </si>
  <si>
    <t>floor ventilation - none</t>
  </si>
  <si>
    <t>site framed wood framing</t>
  </si>
  <si>
    <t>drywall substrate</t>
  </si>
  <si>
    <t>Total</t>
  </si>
  <si>
    <t>House Composition</t>
  </si>
  <si>
    <t>No designer</t>
  </si>
  <si>
    <t>Purchased Design, no siting</t>
  </si>
  <si>
    <t>Superstructure Systems</t>
  </si>
  <si>
    <t>Envelope Systems</t>
  </si>
  <si>
    <t>Interior Partitions and Finishes</t>
  </si>
  <si>
    <t>Water, Sewer and Gas Systems (Utility Systems)</t>
  </si>
  <si>
    <t>no daily safety inspections for rigging or trenches</t>
  </si>
  <si>
    <t>Part of Overall Quality System</t>
  </si>
  <si>
    <t>Supports Physical Integration with Other Systems</t>
  </si>
  <si>
    <t>Increases Construction Precision</t>
  </si>
  <si>
    <t>Reduces Number of Subcontracts</t>
  </si>
  <si>
    <t>Reduces Construction Cost (labor and material)</t>
  </si>
  <si>
    <t>drywall ceiling substrate</t>
  </si>
  <si>
    <t>1 high build primer finish coat ceiling finish</t>
  </si>
  <si>
    <t>plastic laminate countertops</t>
  </si>
  <si>
    <t>milled wood interior trim</t>
  </si>
  <si>
    <t>prefabricated engineered wood cabinets</t>
  </si>
  <si>
    <t>Provides Maintain-it-Yourself flexibility</t>
  </si>
  <si>
    <t>Reduces Environmental (energy, waste) Impact</t>
  </si>
  <si>
    <t>bituthene sheet ice guard</t>
  </si>
  <si>
    <t>Reduce Cooling Load</t>
  </si>
  <si>
    <t>Reduce Heating Load</t>
  </si>
  <si>
    <t>Foundation (subgrade) systems</t>
  </si>
  <si>
    <t>Indoor Air Quality</t>
  </si>
  <si>
    <t>Provides Initial Design Flexibility</t>
  </si>
  <si>
    <t>Based on your inputs, this whole house score is</t>
  </si>
  <si>
    <t>This score represents</t>
  </si>
  <si>
    <t>sitecast concrete footing</t>
  </si>
  <si>
    <t>masonry foundation wall</t>
  </si>
  <si>
    <t>wire mesh reinforced slab on grade</t>
  </si>
  <si>
    <t>factor of 558 (279x2)</t>
  </si>
  <si>
    <t>Moisture / Vapor Control</t>
  </si>
  <si>
    <t>System Integrity</t>
  </si>
  <si>
    <t>R-value</t>
  </si>
  <si>
    <t>fiberglass board insulation</t>
  </si>
  <si>
    <t>trowel on asphaltic water management layer</t>
  </si>
  <si>
    <t>4 mil poly sheet below slab on grade</t>
  </si>
  <si>
    <t>drain tile at footing - excav clay backfill</t>
  </si>
  <si>
    <t>Superstructure systems</t>
  </si>
  <si>
    <t>dimension lumber framed on site</t>
  </si>
  <si>
    <t>dimension lumber wall framing system</t>
  </si>
  <si>
    <t>shear panels at corners only</t>
  </si>
  <si>
    <t>dimension lumber roof framing</t>
  </si>
  <si>
    <t>Envelope systems</t>
  </si>
  <si>
    <t>vinyl siding</t>
  </si>
  <si>
    <t>face sealed wall</t>
  </si>
  <si>
    <t>housewrap air barrier</t>
  </si>
  <si>
    <t>unfaced batt insulation in stud cavity</t>
  </si>
  <si>
    <t>vinyl wall covering finish at exterior wall</t>
  </si>
  <si>
    <t>vinyl wall covering finish at interior wall</t>
  </si>
  <si>
    <t>particle board subfloor</t>
  </si>
  <si>
    <t>pad and carpet floor finish</t>
  </si>
  <si>
    <t>vinyl sheet goods floor finish</t>
  </si>
  <si>
    <t>drywall ceiling substrate</t>
  </si>
  <si>
    <t>1 high build primer finish coat ceiling finish</t>
  </si>
  <si>
    <t>plastic laminate countertops</t>
  </si>
  <si>
    <t>milled wood interior trim</t>
  </si>
  <si>
    <t>prefabricated engineered wood cabinets</t>
  </si>
  <si>
    <t>Plumber installed gas appliances and vents</t>
  </si>
  <si>
    <t>no third party vent testing</t>
  </si>
  <si>
    <t>Owner provides appliances, vendors install</t>
  </si>
  <si>
    <t>Water, Sewer and Gas systems (Utility Systems)</t>
  </si>
  <si>
    <t>Reduces Construction Time</t>
  </si>
  <si>
    <t>site fabricated trunks and feeders</t>
  </si>
  <si>
    <t>Durability / Low Operating Cost</t>
  </si>
  <si>
    <t>Please note, ALL data shown in these tables is for demonstration purposes only</t>
  </si>
  <si>
    <r>
      <t>Comfort (temp</t>
    </r>
    <r>
      <rPr>
        <sz val="10"/>
        <color indexed="48"/>
        <rFont val="Times New Roman"/>
        <family val="0"/>
      </rPr>
      <t>erature, load responsiveness, humidity, air velocity)</t>
    </r>
  </si>
  <si>
    <t>Healthy (VOC's, dust, particulates, fibers, air quality)</t>
  </si>
  <si>
    <t>Dry (bulk moisture management, no mildew)</t>
  </si>
  <si>
    <t>no quality check at project end</t>
  </si>
  <si>
    <t>no formal safety briefings</t>
  </si>
  <si>
    <t>no daily safety inspections for rigging or trenches</t>
  </si>
  <si>
    <t>no material/tooling design for safety</t>
  </si>
  <si>
    <t>safety a personal decision</t>
  </si>
  <si>
    <t>sitecast concrete footing</t>
  </si>
  <si>
    <t>water supplied by municipal system</t>
  </si>
  <si>
    <t>no water treatment system in house</t>
  </si>
  <si>
    <t>no cistern</t>
  </si>
  <si>
    <t>municipal sewer disposal</t>
  </si>
  <si>
    <t>Electric Power and Light</t>
  </si>
  <si>
    <t>wiring is romex</t>
  </si>
  <si>
    <t>each system is separately wired</t>
  </si>
  <si>
    <t>electrical system is on-grid</t>
  </si>
  <si>
    <t>lighting system designed by installer</t>
  </si>
  <si>
    <t>lighting system is incandescent</t>
  </si>
  <si>
    <t>HVAC</t>
  </si>
  <si>
    <t>ductwork in unconditioned locations</t>
  </si>
  <si>
    <t>site formed ductboard trunks</t>
  </si>
  <si>
    <t>flexduct feeders</t>
  </si>
  <si>
    <t>gas furnace</t>
  </si>
  <si>
    <t>air distribution</t>
  </si>
  <si>
    <t>stand alone hot water heater and storage</t>
  </si>
  <si>
    <t>perimeter diffuser locations</t>
  </si>
  <si>
    <t>low velocity air supply</t>
  </si>
  <si>
    <t>point diffusers</t>
  </si>
  <si>
    <t>central ducted return</t>
  </si>
  <si>
    <t>exhaust driven makeup air</t>
  </si>
  <si>
    <t>net score</t>
  </si>
  <si>
    <t>vented attic</t>
  </si>
  <si>
    <t>Proscriptively described thermal system</t>
  </si>
  <si>
    <t>Proscriptively described water, sewer, gas</t>
  </si>
  <si>
    <t>Proscriptively described electrical system</t>
  </si>
  <si>
    <t>&lt;1’ overhangs</t>
  </si>
  <si>
    <t>full basement</t>
  </si>
  <si>
    <t>Vented attic</t>
  </si>
  <si>
    <t>Grading slopes away from foundation</t>
  </si>
  <si>
    <t>no landscape design</t>
  </si>
  <si>
    <t>minimal exterior corners</t>
  </si>
  <si>
    <t>minimal envelope penetrations</t>
  </si>
  <si>
    <t>traditional stick frame</t>
  </si>
  <si>
    <t>all subcontracted, self supervision</t>
  </si>
  <si>
    <t>no quality check of personnel training</t>
  </si>
  <si>
    <t>no quality check of completed work</t>
  </si>
  <si>
    <t>no quality check of performance</t>
  </si>
  <si>
    <t>no quality check at project end</t>
  </si>
  <si>
    <t>no formal safety training at personnel start</t>
  </si>
  <si>
    <t>no daily safety briefings</t>
  </si>
  <si>
    <t>best possible score</t>
  </si>
  <si>
    <t>this represents</t>
  </si>
  <si>
    <t>of the best possible score for 93 factors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</si>
</sst>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u val="single"/>
      <sz val="9"/>
      <name val="Arial"/>
      <family val="0"/>
    </font>
    <font>
      <sz val="8"/>
      <name val="돋움"/>
      <family val="3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Times New Roman"/>
      <family val="0"/>
    </font>
    <font>
      <sz val="10"/>
      <color indexed="48"/>
      <name val="Times New Roman"/>
      <family val="0"/>
    </font>
    <font>
      <sz val="10"/>
      <color indexed="23"/>
      <name val="Times New Roman"/>
      <family val="0"/>
    </font>
    <font>
      <sz val="10"/>
      <color indexed="52"/>
      <name val="Times New Roman"/>
      <family val="0"/>
    </font>
    <font>
      <sz val="10"/>
      <name val="Times New Roman"/>
      <family val="1"/>
    </font>
    <font>
      <sz val="10"/>
      <color indexed="17"/>
      <name val="Times New Roman"/>
      <family val="0"/>
    </font>
    <font>
      <sz val="10"/>
      <color indexed="40"/>
      <name val="Times New Roman"/>
      <family val="0"/>
    </font>
    <font>
      <b/>
      <sz val="14"/>
      <color indexed="10"/>
      <name val="Arial"/>
      <family val="0"/>
    </font>
    <font>
      <b/>
      <i/>
      <sz val="12"/>
      <color indexed="10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i/>
      <sz val="10"/>
      <color indexed="10"/>
      <name val="Arial"/>
      <family val="0"/>
    </font>
    <font>
      <i/>
      <sz val="16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textRotation="90"/>
    </xf>
    <xf numFmtId="0" fontId="4" fillId="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quotePrefix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6" fillId="0" borderId="0" xfId="0" applyFont="1" applyAlignment="1">
      <alignment/>
    </xf>
    <xf numFmtId="10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0" fontId="27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G123"/>
  <sheetViews>
    <sheetView zoomScale="125" zoomScaleNormal="125" workbookViewId="0" topLeftCell="A1">
      <selection activeCell="H5" sqref="H5"/>
    </sheetView>
  </sheetViews>
  <sheetFormatPr defaultColWidth="9.140625" defaultRowHeight="12.75"/>
  <cols>
    <col min="1" max="103" width="9.140625" style="2" customWidth="1"/>
    <col min="104" max="104" width="10.7109375" style="2" customWidth="1"/>
    <col min="105" max="16384" width="9.140625" style="2" customWidth="1"/>
  </cols>
  <sheetData>
    <row r="1" ht="12"/>
    <row r="2" spans="1:9" ht="12.75" customHeight="1">
      <c r="A2" s="49" t="s">
        <v>202</v>
      </c>
      <c r="B2" s="50"/>
      <c r="C2" s="50"/>
      <c r="D2" s="50"/>
      <c r="E2" s="50"/>
      <c r="F2" s="50"/>
      <c r="G2" s="50"/>
      <c r="H2" s="50"/>
      <c r="I2" s="50"/>
    </row>
    <row r="3" spans="1:9" ht="12">
      <c r="A3" s="50"/>
      <c r="B3" s="50"/>
      <c r="C3" s="50"/>
      <c r="D3" s="50"/>
      <c r="E3" s="50"/>
      <c r="F3" s="50"/>
      <c r="G3" s="50"/>
      <c r="H3" s="50"/>
      <c r="I3" s="50"/>
    </row>
    <row r="4" ht="12"/>
    <row r="5" ht="12">
      <c r="A5" s="2" t="s">
        <v>12</v>
      </c>
    </row>
    <row r="6" ht="12"/>
    <row r="7" spans="1:3" ht="12" customHeight="1">
      <c r="A7" s="1"/>
      <c r="B7" s="1"/>
      <c r="C7" s="1"/>
    </row>
    <row r="8" spans="1:88" s="4" customFormat="1" ht="18" customHeight="1">
      <c r="A8" s="47" t="s">
        <v>10</v>
      </c>
      <c r="B8" s="48"/>
      <c r="C8" s="48"/>
      <c r="D8" s="3"/>
      <c r="E8" s="3"/>
      <c r="F8" s="4" t="s">
        <v>123</v>
      </c>
      <c r="AE8" s="4" t="s">
        <v>159</v>
      </c>
      <c r="AL8" s="4" t="s">
        <v>175</v>
      </c>
      <c r="AP8" s="4" t="s">
        <v>180</v>
      </c>
      <c r="BF8" s="4" t="s">
        <v>72</v>
      </c>
      <c r="BU8" s="4" t="s">
        <v>198</v>
      </c>
      <c r="CE8" s="4" t="s">
        <v>216</v>
      </c>
      <c r="CJ8" s="4" t="s">
        <v>222</v>
      </c>
    </row>
    <row r="9" spans="1:101" ht="254.25">
      <c r="A9" s="48"/>
      <c r="B9" s="48"/>
      <c r="C9" s="48"/>
      <c r="D9" s="3"/>
      <c r="E9" s="3"/>
      <c r="G9" s="5" t="s">
        <v>124</v>
      </c>
      <c r="H9" s="5" t="s">
        <v>125</v>
      </c>
      <c r="I9" s="5" t="s">
        <v>126</v>
      </c>
      <c r="J9" s="5" t="s">
        <v>236</v>
      </c>
      <c r="K9" s="5" t="s">
        <v>237</v>
      </c>
      <c r="L9" s="5" t="s">
        <v>238</v>
      </c>
      <c r="M9" s="5" t="s">
        <v>239</v>
      </c>
      <c r="N9" s="5" t="s">
        <v>240</v>
      </c>
      <c r="O9" s="5" t="s">
        <v>241</v>
      </c>
      <c r="P9" s="5" t="s">
        <v>242</v>
      </c>
      <c r="Q9" s="5" t="s">
        <v>243</v>
      </c>
      <c r="R9" s="5" t="s">
        <v>244</v>
      </c>
      <c r="S9" s="5" t="s">
        <v>245</v>
      </c>
      <c r="T9" s="5" t="s">
        <v>246</v>
      </c>
      <c r="U9" s="5" t="s">
        <v>247</v>
      </c>
      <c r="V9" s="5" t="s">
        <v>248</v>
      </c>
      <c r="W9" s="5" t="s">
        <v>249</v>
      </c>
      <c r="X9" s="5" t="s">
        <v>250</v>
      </c>
      <c r="Y9" s="5" t="s">
        <v>251</v>
      </c>
      <c r="Z9" s="5" t="s">
        <v>252</v>
      </c>
      <c r="AA9" s="5" t="s">
        <v>253</v>
      </c>
      <c r="AB9" s="5" t="s">
        <v>143</v>
      </c>
      <c r="AC9" s="5" t="s">
        <v>46</v>
      </c>
      <c r="AD9" s="5" t="s">
        <v>47</v>
      </c>
      <c r="AE9" s="5" t="s">
        <v>164</v>
      </c>
      <c r="AF9" s="5" t="s">
        <v>165</v>
      </c>
      <c r="AG9" s="5" t="s">
        <v>166</v>
      </c>
      <c r="AH9" s="5" t="s">
        <v>171</v>
      </c>
      <c r="AI9" s="5" t="s">
        <v>172</v>
      </c>
      <c r="AJ9" s="5" t="s">
        <v>173</v>
      </c>
      <c r="AK9" s="5" t="s">
        <v>174</v>
      </c>
      <c r="AL9" s="5" t="s">
        <v>176</v>
      </c>
      <c r="AM9" s="5" t="s">
        <v>177</v>
      </c>
      <c r="AN9" s="5" t="s">
        <v>178</v>
      </c>
      <c r="AO9" s="5" t="s">
        <v>179</v>
      </c>
      <c r="AP9" s="5" t="s">
        <v>181</v>
      </c>
      <c r="AQ9" s="5" t="s">
        <v>182</v>
      </c>
      <c r="AR9" s="5" t="s">
        <v>183</v>
      </c>
      <c r="AS9" s="5" t="s">
        <v>184</v>
      </c>
      <c r="AT9" s="5" t="s">
        <v>101</v>
      </c>
      <c r="AU9" s="5" t="s">
        <v>62</v>
      </c>
      <c r="AV9" s="5" t="s">
        <v>63</v>
      </c>
      <c r="AW9" s="5" t="s">
        <v>156</v>
      </c>
      <c r="AX9" s="5" t="s">
        <v>64</v>
      </c>
      <c r="AY9" s="5" t="s">
        <v>65</v>
      </c>
      <c r="AZ9" s="5" t="s">
        <v>66</v>
      </c>
      <c r="BA9" s="5" t="s">
        <v>67</v>
      </c>
      <c r="BB9" s="5" t="s">
        <v>68</v>
      </c>
      <c r="BC9" s="5" t="s">
        <v>69</v>
      </c>
      <c r="BD9" s="5" t="s">
        <v>70</v>
      </c>
      <c r="BE9" s="5" t="s">
        <v>71</v>
      </c>
      <c r="BF9" s="5" t="s">
        <v>73</v>
      </c>
      <c r="BG9" s="5" t="s">
        <v>74</v>
      </c>
      <c r="BH9" s="5" t="s">
        <v>185</v>
      </c>
      <c r="BI9" s="5" t="s">
        <v>186</v>
      </c>
      <c r="BJ9" s="5" t="s">
        <v>187</v>
      </c>
      <c r="BK9" s="5" t="s">
        <v>188</v>
      </c>
      <c r="BL9" s="5" t="s">
        <v>189</v>
      </c>
      <c r="BM9" s="5" t="s">
        <v>190</v>
      </c>
      <c r="BN9" s="5" t="s">
        <v>191</v>
      </c>
      <c r="BO9" s="5" t="s">
        <v>192</v>
      </c>
      <c r="BP9" s="5" t="s">
        <v>193</v>
      </c>
      <c r="BQ9" s="5" t="s">
        <v>194</v>
      </c>
      <c r="BR9" s="5" t="s">
        <v>195</v>
      </c>
      <c r="BS9" s="5" t="s">
        <v>196</v>
      </c>
      <c r="BT9" s="5" t="s">
        <v>197</v>
      </c>
      <c r="BU9" s="5" t="s">
        <v>98</v>
      </c>
      <c r="BV9" s="5" t="s">
        <v>200</v>
      </c>
      <c r="BW9" s="5" t="s">
        <v>93</v>
      </c>
      <c r="BX9" s="5" t="s">
        <v>94</v>
      </c>
      <c r="BY9" s="5" t="s">
        <v>95</v>
      </c>
      <c r="BZ9" s="5" t="s">
        <v>96</v>
      </c>
      <c r="CA9" s="5" t="s">
        <v>212</v>
      </c>
      <c r="CB9" s="5" t="s">
        <v>213</v>
      </c>
      <c r="CC9" s="5" t="s">
        <v>214</v>
      </c>
      <c r="CD9" s="5" t="s">
        <v>215</v>
      </c>
      <c r="CE9" s="5" t="s">
        <v>217</v>
      </c>
      <c r="CF9" s="5" t="s">
        <v>218</v>
      </c>
      <c r="CG9" s="5" t="s">
        <v>219</v>
      </c>
      <c r="CH9" s="5" t="s">
        <v>220</v>
      </c>
      <c r="CI9" s="5" t="s">
        <v>221</v>
      </c>
      <c r="CJ9" s="5" t="s">
        <v>223</v>
      </c>
      <c r="CK9" s="5" t="s">
        <v>224</v>
      </c>
      <c r="CL9" s="5" t="s">
        <v>225</v>
      </c>
      <c r="CM9" s="5" t="s">
        <v>226</v>
      </c>
      <c r="CN9" s="5" t="s">
        <v>227</v>
      </c>
      <c r="CO9" s="5" t="s">
        <v>228</v>
      </c>
      <c r="CP9" s="5" t="s">
        <v>229</v>
      </c>
      <c r="CQ9" s="5" t="s">
        <v>230</v>
      </c>
      <c r="CR9" s="5" t="s">
        <v>231</v>
      </c>
      <c r="CS9" s="5" t="s">
        <v>232</v>
      </c>
      <c r="CT9" s="5" t="s">
        <v>233</v>
      </c>
      <c r="CU9" s="5" t="s">
        <v>121</v>
      </c>
      <c r="CW9" s="2" t="s">
        <v>75</v>
      </c>
    </row>
    <row r="10" ht="12">
      <c r="A10" s="2" t="s">
        <v>122</v>
      </c>
    </row>
    <row r="11" spans="101:105" ht="84">
      <c r="CW11" s="33" t="s">
        <v>9</v>
      </c>
      <c r="CX11" s="33" t="s">
        <v>167</v>
      </c>
      <c r="CY11" s="33" t="s">
        <v>11</v>
      </c>
      <c r="CZ11" s="33" t="s">
        <v>0</v>
      </c>
      <c r="DA11" s="33" t="s">
        <v>234</v>
      </c>
    </row>
    <row r="12" spans="1:105" ht="12">
      <c r="A12" s="2" t="s">
        <v>123</v>
      </c>
      <c r="B12" s="2" t="s">
        <v>124</v>
      </c>
      <c r="G12" s="6"/>
      <c r="H12" s="2">
        <v>-2</v>
      </c>
      <c r="I12" s="2">
        <v>-1</v>
      </c>
      <c r="J12" s="2">
        <v>-1</v>
      </c>
      <c r="K12" s="2">
        <v>-1</v>
      </c>
      <c r="L12" s="2">
        <v>-1</v>
      </c>
      <c r="M12" s="2">
        <v>-1</v>
      </c>
      <c r="N12" s="2">
        <v>-1</v>
      </c>
      <c r="O12" s="2">
        <v>-1</v>
      </c>
      <c r="P12" s="2">
        <v>-1</v>
      </c>
      <c r="Q12" s="2">
        <v>-1</v>
      </c>
      <c r="R12" s="2">
        <v>0</v>
      </c>
      <c r="S12" s="2">
        <v>0</v>
      </c>
      <c r="T12" s="2">
        <v>0</v>
      </c>
      <c r="U12" s="2">
        <v>-2</v>
      </c>
      <c r="V12" s="2">
        <v>-1</v>
      </c>
      <c r="W12" s="2">
        <v>-1</v>
      </c>
      <c r="X12" s="2">
        <v>-1</v>
      </c>
      <c r="Y12" s="2">
        <v>-1</v>
      </c>
      <c r="Z12" s="2">
        <v>-1</v>
      </c>
      <c r="AA12" s="2">
        <v>-1</v>
      </c>
      <c r="AB12" s="2">
        <v>-1</v>
      </c>
      <c r="AC12" s="2">
        <v>-1</v>
      </c>
      <c r="AD12" s="2">
        <v>-1</v>
      </c>
      <c r="AE12" s="2">
        <v>-1</v>
      </c>
      <c r="AF12" s="2">
        <v>-1</v>
      </c>
      <c r="AG12" s="2">
        <v>-1</v>
      </c>
      <c r="AH12" s="2">
        <v>-1</v>
      </c>
      <c r="AI12" s="2">
        <v>-1</v>
      </c>
      <c r="AJ12" s="2">
        <v>-1</v>
      </c>
      <c r="AK12" s="2">
        <v>-1</v>
      </c>
      <c r="AL12" s="2">
        <v>-1</v>
      </c>
      <c r="AM12" s="2">
        <v>-1</v>
      </c>
      <c r="AN12" s="2">
        <v>-1</v>
      </c>
      <c r="AO12" s="2">
        <v>-1</v>
      </c>
      <c r="AP12" s="2">
        <v>-1</v>
      </c>
      <c r="AQ12" s="2">
        <v>-1</v>
      </c>
      <c r="AR12" s="2">
        <v>-1</v>
      </c>
      <c r="AS12" s="2">
        <v>-1</v>
      </c>
      <c r="AT12" s="2">
        <v>-1</v>
      </c>
      <c r="AU12" s="2">
        <v>-1</v>
      </c>
      <c r="AV12" s="2">
        <v>-1</v>
      </c>
      <c r="AW12" s="2">
        <v>-1</v>
      </c>
      <c r="AX12" s="2">
        <v>-1</v>
      </c>
      <c r="AY12" s="2">
        <v>-1</v>
      </c>
      <c r="AZ12" s="2">
        <v>-1</v>
      </c>
      <c r="BA12" s="2">
        <v>-1</v>
      </c>
      <c r="BB12" s="2">
        <v>-1</v>
      </c>
      <c r="BC12" s="2">
        <v>-1</v>
      </c>
      <c r="BD12" s="2">
        <v>-1</v>
      </c>
      <c r="BE12" s="2">
        <v>-1</v>
      </c>
      <c r="BF12" s="2">
        <v>-1</v>
      </c>
      <c r="BG12" s="2">
        <v>-1</v>
      </c>
      <c r="BH12" s="2">
        <v>-1</v>
      </c>
      <c r="BI12" s="2">
        <v>-1</v>
      </c>
      <c r="BJ12" s="2">
        <v>-1</v>
      </c>
      <c r="BK12" s="2">
        <v>-1</v>
      </c>
      <c r="BL12" s="2">
        <v>-1</v>
      </c>
      <c r="BM12" s="2">
        <v>-1</v>
      </c>
      <c r="BN12" s="2">
        <v>-1</v>
      </c>
      <c r="BO12" s="2">
        <v>-1</v>
      </c>
      <c r="BP12" s="2">
        <v>-1</v>
      </c>
      <c r="BQ12" s="2">
        <v>-1</v>
      </c>
      <c r="BR12" s="2">
        <v>-1</v>
      </c>
      <c r="BS12" s="2">
        <v>-1</v>
      </c>
      <c r="BT12" s="2">
        <v>-1</v>
      </c>
      <c r="BU12" s="2">
        <v>-2</v>
      </c>
      <c r="BV12" s="2">
        <v>-1</v>
      </c>
      <c r="BW12" s="2">
        <v>-1</v>
      </c>
      <c r="BX12" s="2">
        <v>-1</v>
      </c>
      <c r="BY12" s="2">
        <v>-1</v>
      </c>
      <c r="BZ12" s="2">
        <v>-1</v>
      </c>
      <c r="CA12" s="2">
        <v>-1</v>
      </c>
      <c r="CB12" s="2">
        <v>-1</v>
      </c>
      <c r="CC12" s="2">
        <v>-1</v>
      </c>
      <c r="CD12" s="2">
        <v>-1</v>
      </c>
      <c r="CE12" s="2">
        <v>-1</v>
      </c>
      <c r="CF12" s="2">
        <v>-1</v>
      </c>
      <c r="CG12" s="2">
        <v>-1</v>
      </c>
      <c r="CH12" s="2">
        <v>-1</v>
      </c>
      <c r="CI12" s="2">
        <v>-1</v>
      </c>
      <c r="CJ12" s="2">
        <v>-1</v>
      </c>
      <c r="CK12" s="2">
        <v>-1</v>
      </c>
      <c r="CL12" s="2">
        <v>-1</v>
      </c>
      <c r="CM12" s="2">
        <v>-1</v>
      </c>
      <c r="CN12" s="2">
        <v>-1</v>
      </c>
      <c r="CO12" s="2">
        <v>-1</v>
      </c>
      <c r="CP12" s="2">
        <v>-1</v>
      </c>
      <c r="CQ12" s="2">
        <v>-1</v>
      </c>
      <c r="CR12" s="2">
        <v>-1</v>
      </c>
      <c r="CS12" s="2">
        <v>-1</v>
      </c>
      <c r="CT12" s="2">
        <v>-1</v>
      </c>
      <c r="CU12" s="2">
        <v>-1</v>
      </c>
      <c r="CW12" s="2">
        <f>SUM(G12:CU12)+SUM(G12:G104)</f>
        <v>-92</v>
      </c>
      <c r="CX12" s="2">
        <f>(CW12)/558</f>
        <v>-0.16487455197132617</v>
      </c>
      <c r="CY12" s="2">
        <f>1/(1-CX12)</f>
        <v>0.8584615384615385</v>
      </c>
      <c r="CZ12" s="2">
        <f>'User input &amp; perf score'!D42</f>
        <v>0</v>
      </c>
      <c r="DA12" s="2">
        <f>CY12*CZ12</f>
        <v>0</v>
      </c>
    </row>
    <row r="13" spans="2:105" ht="12">
      <c r="B13" s="2" t="s">
        <v>125</v>
      </c>
      <c r="H13" s="6"/>
      <c r="I13" s="2">
        <v>-1</v>
      </c>
      <c r="J13" s="2">
        <v>-1</v>
      </c>
      <c r="K13" s="2">
        <v>-1</v>
      </c>
      <c r="L13" s="2">
        <v>-1</v>
      </c>
      <c r="M13" s="2">
        <v>-2</v>
      </c>
      <c r="N13" s="2">
        <v>0</v>
      </c>
      <c r="O13" s="2">
        <v>0</v>
      </c>
      <c r="P13" s="2">
        <v>-1</v>
      </c>
      <c r="Q13" s="2">
        <v>-1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-1</v>
      </c>
      <c r="AJ13" s="2">
        <v>-1</v>
      </c>
      <c r="AK13" s="2">
        <v>-1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-1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W13" s="2">
        <f>SUM(G13:CU13)+SUM(H12:H104)</f>
        <v>-14</v>
      </c>
      <c r="CX13" s="2">
        <f aca="true" t="shared" si="0" ref="CX13:CX76">(CW13)/558</f>
        <v>-0.025089605734767026</v>
      </c>
      <c r="CY13" s="2">
        <f aca="true" t="shared" si="1" ref="CY13:CY76">1/(1-CX13)</f>
        <v>0.9755244755244756</v>
      </c>
      <c r="CZ13" s="2">
        <f>'User input &amp; perf score'!F42</f>
        <v>0</v>
      </c>
      <c r="DA13" s="2">
        <f aca="true" t="shared" si="2" ref="DA13:DA76">CY13*CZ13</f>
        <v>0</v>
      </c>
    </row>
    <row r="14" spans="2:105" ht="12">
      <c r="B14" s="2" t="s">
        <v>126</v>
      </c>
      <c r="I14" s="6"/>
      <c r="J14" s="2">
        <v>-1</v>
      </c>
      <c r="K14" s="2">
        <v>-1</v>
      </c>
      <c r="L14" s="2">
        <v>-1</v>
      </c>
      <c r="M14" s="2">
        <v>-1</v>
      </c>
      <c r="N14" s="2">
        <v>0</v>
      </c>
      <c r="O14" s="2">
        <v>1</v>
      </c>
      <c r="P14" s="2">
        <v>1</v>
      </c>
      <c r="Q14" s="2">
        <v>0</v>
      </c>
      <c r="R14" s="2">
        <v>1</v>
      </c>
      <c r="S14" s="2">
        <v>2</v>
      </c>
      <c r="T14" s="2">
        <v>0</v>
      </c>
      <c r="U14" s="2">
        <v>-1</v>
      </c>
      <c r="V14" s="2">
        <v>-2</v>
      </c>
      <c r="W14" s="2">
        <v>-1</v>
      </c>
      <c r="X14" s="2">
        <v>0</v>
      </c>
      <c r="Y14" s="2">
        <v>0</v>
      </c>
      <c r="Z14" s="2">
        <v>-1</v>
      </c>
      <c r="AA14" s="2">
        <v>-1</v>
      </c>
      <c r="AB14" s="2">
        <v>-1</v>
      </c>
      <c r="AC14" s="2">
        <v>-1</v>
      </c>
      <c r="AD14" s="2">
        <v>-1</v>
      </c>
      <c r="AE14" s="2">
        <v>0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1</v>
      </c>
      <c r="AM14" s="2">
        <v>1</v>
      </c>
      <c r="AN14" s="2">
        <v>1</v>
      </c>
      <c r="AO14" s="2">
        <v>1</v>
      </c>
      <c r="AP14" s="2">
        <v>0</v>
      </c>
      <c r="AQ14" s="2">
        <v>-1</v>
      </c>
      <c r="AR14" s="2">
        <v>-1</v>
      </c>
      <c r="AS14" s="2">
        <v>0</v>
      </c>
      <c r="AT14" s="2">
        <v>0</v>
      </c>
      <c r="AU14" s="2">
        <v>-2</v>
      </c>
      <c r="AV14" s="2">
        <v>0</v>
      </c>
      <c r="AW14" s="2">
        <v>1</v>
      </c>
      <c r="AX14" s="2">
        <v>0</v>
      </c>
      <c r="AY14" s="2">
        <v>0</v>
      </c>
      <c r="AZ14" s="2">
        <v>1</v>
      </c>
      <c r="BA14" s="2">
        <v>-1</v>
      </c>
      <c r="BB14" s="2">
        <v>1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-2</v>
      </c>
      <c r="BI14" s="2">
        <v>0</v>
      </c>
      <c r="BJ14" s="2">
        <v>-1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-2</v>
      </c>
      <c r="BV14" s="2">
        <v>-1</v>
      </c>
      <c r="BW14" s="2">
        <v>-1</v>
      </c>
      <c r="BX14" s="2">
        <v>0</v>
      </c>
      <c r="BY14" s="2">
        <v>-1</v>
      </c>
      <c r="BZ14" s="2">
        <v>-1</v>
      </c>
      <c r="CA14" s="2">
        <v>0</v>
      </c>
      <c r="CB14" s="2">
        <v>-1</v>
      </c>
      <c r="CC14" s="2">
        <v>0</v>
      </c>
      <c r="CD14" s="2">
        <v>0</v>
      </c>
      <c r="CE14" s="2">
        <v>0</v>
      </c>
      <c r="CF14" s="2">
        <v>-1</v>
      </c>
      <c r="CG14" s="2">
        <v>0</v>
      </c>
      <c r="CH14" s="2">
        <v>0</v>
      </c>
      <c r="CI14" s="2">
        <v>0</v>
      </c>
      <c r="CJ14" s="2">
        <v>-2</v>
      </c>
      <c r="CK14" s="2">
        <v>-2</v>
      </c>
      <c r="CL14" s="2">
        <v>-1</v>
      </c>
      <c r="CM14" s="2">
        <v>1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W14" s="2">
        <f>SUM(G14:CU14)+SUM(I12:I104)</f>
        <v>-22</v>
      </c>
      <c r="CX14" s="2">
        <f t="shared" si="0"/>
        <v>-0.03942652329749104</v>
      </c>
      <c r="CY14" s="2">
        <f t="shared" si="1"/>
        <v>0.9620689655172413</v>
      </c>
      <c r="CZ14" s="2">
        <f>'User input &amp; perf score'!H42</f>
        <v>31.25</v>
      </c>
      <c r="DA14" s="2">
        <f t="shared" si="2"/>
        <v>30.06465517241379</v>
      </c>
    </row>
    <row r="15" spans="2:105" ht="12">
      <c r="B15" s="2" t="s">
        <v>236</v>
      </c>
      <c r="J15" s="6"/>
      <c r="K15" s="2">
        <v>0</v>
      </c>
      <c r="L15" s="2">
        <v>0</v>
      </c>
      <c r="M15" s="2">
        <v>-3</v>
      </c>
      <c r="N15" s="2">
        <v>0</v>
      </c>
      <c r="O15" s="2">
        <v>-1</v>
      </c>
      <c r="P15" s="2">
        <v>0</v>
      </c>
      <c r="Q15" s="2">
        <v>-1</v>
      </c>
      <c r="R15" s="2">
        <v>1</v>
      </c>
      <c r="S15" s="2">
        <v>2</v>
      </c>
      <c r="T15" s="2">
        <v>0</v>
      </c>
      <c r="U15" s="2">
        <v>-2</v>
      </c>
      <c r="V15" s="2">
        <v>-2</v>
      </c>
      <c r="W15" s="2">
        <v>-2</v>
      </c>
      <c r="X15" s="2">
        <v>-2</v>
      </c>
      <c r="Y15" s="2">
        <v>-2</v>
      </c>
      <c r="Z15" s="2">
        <v>-1</v>
      </c>
      <c r="AA15" s="2">
        <v>-1</v>
      </c>
      <c r="AB15" s="2">
        <v>-1</v>
      </c>
      <c r="AC15" s="2">
        <v>-1</v>
      </c>
      <c r="AD15" s="2">
        <v>-1</v>
      </c>
      <c r="AE15" s="2">
        <v>0</v>
      </c>
      <c r="AF15" s="2">
        <v>0</v>
      </c>
      <c r="AG15" s="2">
        <v>0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1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-1</v>
      </c>
      <c r="AZ15" s="2">
        <v>1</v>
      </c>
      <c r="BA15" s="2">
        <v>-1</v>
      </c>
      <c r="BB15" s="2">
        <v>0</v>
      </c>
      <c r="BC15" s="2">
        <v>1</v>
      </c>
      <c r="BD15" s="2">
        <v>0</v>
      </c>
      <c r="BE15" s="2">
        <v>0</v>
      </c>
      <c r="BF15" s="2">
        <v>0</v>
      </c>
      <c r="BG15" s="2">
        <v>0</v>
      </c>
      <c r="BH15" s="2">
        <v>-1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-1</v>
      </c>
      <c r="BS15" s="2">
        <v>-1</v>
      </c>
      <c r="BT15" s="2">
        <v>0</v>
      </c>
      <c r="BU15" s="2">
        <v>-2</v>
      </c>
      <c r="BV15" s="2">
        <v>-1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-1</v>
      </c>
      <c r="CI15" s="2">
        <v>-2</v>
      </c>
      <c r="CJ15" s="2">
        <v>-3</v>
      </c>
      <c r="CK15" s="2">
        <v>-2</v>
      </c>
      <c r="CL15" s="2">
        <v>-1</v>
      </c>
      <c r="CM15" s="2">
        <v>0</v>
      </c>
      <c r="CN15" s="2">
        <v>0</v>
      </c>
      <c r="CO15" s="2">
        <v>-1</v>
      </c>
      <c r="CP15" s="2">
        <v>-1</v>
      </c>
      <c r="CQ15" s="2">
        <v>-1</v>
      </c>
      <c r="CR15" s="2">
        <v>0</v>
      </c>
      <c r="CS15" s="2">
        <v>-2</v>
      </c>
      <c r="CT15" s="2">
        <v>-1</v>
      </c>
      <c r="CU15" s="2">
        <v>-1</v>
      </c>
      <c r="CW15" s="2">
        <f>SUM(G15:CU15)+SUM(J12:J104)</f>
        <v>-37</v>
      </c>
      <c r="CX15" s="2">
        <f t="shared" si="0"/>
        <v>-0.06630824372759857</v>
      </c>
      <c r="CY15" s="2">
        <f t="shared" si="1"/>
        <v>0.9378151260504202</v>
      </c>
      <c r="CZ15" s="2">
        <f>'User input &amp; perf score'!J42</f>
        <v>43.75</v>
      </c>
      <c r="DA15" s="2">
        <f t="shared" si="2"/>
        <v>41.029411764705884</v>
      </c>
    </row>
    <row r="16" spans="2:105" ht="12">
      <c r="B16" s="2" t="s">
        <v>237</v>
      </c>
      <c r="K16" s="6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-2</v>
      </c>
      <c r="V16" s="2">
        <v>-2</v>
      </c>
      <c r="W16" s="2">
        <v>-2</v>
      </c>
      <c r="X16" s="2">
        <v>-2</v>
      </c>
      <c r="Y16" s="2">
        <v>-2</v>
      </c>
      <c r="Z16" s="2">
        <v>-1</v>
      </c>
      <c r="AA16" s="2">
        <v>-1</v>
      </c>
      <c r="AB16" s="2">
        <v>-1</v>
      </c>
      <c r="AC16" s="2">
        <v>-1</v>
      </c>
      <c r="AD16" s="2">
        <v>-1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-1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1</v>
      </c>
      <c r="BS16" s="2">
        <v>-1</v>
      </c>
      <c r="BT16" s="2">
        <v>-2</v>
      </c>
      <c r="BU16" s="2">
        <v>-2</v>
      </c>
      <c r="BV16" s="2">
        <v>0</v>
      </c>
      <c r="BW16" s="2">
        <v>-2</v>
      </c>
      <c r="BX16" s="2">
        <v>0</v>
      </c>
      <c r="BY16" s="2">
        <v>-1</v>
      </c>
      <c r="BZ16" s="2">
        <v>-1</v>
      </c>
      <c r="CA16" s="2">
        <v>0</v>
      </c>
      <c r="CB16" s="2">
        <v>-1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W16" s="2">
        <f>SUM(G16:CU16)+SUM(K12:K104)</f>
        <v>-28</v>
      </c>
      <c r="CX16" s="2">
        <f t="shared" si="0"/>
        <v>-0.05017921146953405</v>
      </c>
      <c r="CY16" s="2">
        <f t="shared" si="1"/>
        <v>0.9522184300341296</v>
      </c>
      <c r="CZ16" s="2">
        <f>'User input &amp; perf score'!L42</f>
        <v>30</v>
      </c>
      <c r="DA16" s="2">
        <f t="shared" si="2"/>
        <v>28.56655290102389</v>
      </c>
    </row>
    <row r="17" spans="2:105" ht="12">
      <c r="B17" s="2" t="s">
        <v>238</v>
      </c>
      <c r="L17" s="6"/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-2</v>
      </c>
      <c r="V17" s="2">
        <v>-2</v>
      </c>
      <c r="W17" s="2">
        <v>-2</v>
      </c>
      <c r="X17" s="2">
        <v>-2</v>
      </c>
      <c r="Y17" s="2">
        <v>-2</v>
      </c>
      <c r="Z17" s="2">
        <v>-1</v>
      </c>
      <c r="AA17" s="2">
        <v>-1</v>
      </c>
      <c r="AB17" s="2">
        <v>-1</v>
      </c>
      <c r="AC17" s="2">
        <v>-1</v>
      </c>
      <c r="AD17" s="2">
        <v>-1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1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-1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-1</v>
      </c>
      <c r="BU17" s="2">
        <v>-1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1</v>
      </c>
      <c r="CF17" s="2">
        <v>-1</v>
      </c>
      <c r="CG17" s="2">
        <v>1</v>
      </c>
      <c r="CH17" s="2">
        <v>1</v>
      </c>
      <c r="CI17" s="2">
        <v>1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W17" s="2">
        <f>SUM(G17:CU17)+SUM(L12:L104)</f>
        <v>-14</v>
      </c>
      <c r="CX17" s="2">
        <f t="shared" si="0"/>
        <v>-0.025089605734767026</v>
      </c>
      <c r="CY17" s="2">
        <f t="shared" si="1"/>
        <v>0.9755244755244756</v>
      </c>
      <c r="CZ17" s="2">
        <f>'User input &amp; perf score'!N42</f>
        <v>31.75</v>
      </c>
      <c r="DA17" s="2">
        <f t="shared" si="2"/>
        <v>30.9729020979021</v>
      </c>
    </row>
    <row r="18" spans="2:105" ht="12">
      <c r="B18" s="2" t="s">
        <v>239</v>
      </c>
      <c r="M18" s="6"/>
      <c r="N18" s="2">
        <v>-1</v>
      </c>
      <c r="O18" s="2">
        <v>-1</v>
      </c>
      <c r="P18" s="2">
        <v>-1</v>
      </c>
      <c r="Q18" s="2">
        <v>0</v>
      </c>
      <c r="R18" s="2">
        <v>0</v>
      </c>
      <c r="S18" s="2">
        <v>0</v>
      </c>
      <c r="T18" s="2">
        <v>-1</v>
      </c>
      <c r="U18" s="2">
        <v>0</v>
      </c>
      <c r="V18" s="2">
        <v>-1</v>
      </c>
      <c r="W18" s="2">
        <v>-1</v>
      </c>
      <c r="X18" s="2">
        <v>-1</v>
      </c>
      <c r="Y18" s="2">
        <v>-1</v>
      </c>
      <c r="Z18" s="2">
        <v>-1</v>
      </c>
      <c r="AA18" s="2">
        <v>-1</v>
      </c>
      <c r="AB18" s="2">
        <v>-1</v>
      </c>
      <c r="AC18" s="2">
        <v>-1</v>
      </c>
      <c r="AD18" s="2">
        <v>-1</v>
      </c>
      <c r="AE18" s="2">
        <v>0</v>
      </c>
      <c r="AF18" s="2">
        <v>-1</v>
      </c>
      <c r="AG18" s="2">
        <v>0</v>
      </c>
      <c r="AH18" s="2">
        <v>0</v>
      </c>
      <c r="AI18" s="2">
        <v>-1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-1</v>
      </c>
      <c r="AR18" s="2">
        <v>0</v>
      </c>
      <c r="AS18" s="2">
        <v>0</v>
      </c>
      <c r="AT18" s="2">
        <v>0</v>
      </c>
      <c r="AU18" s="2">
        <v>-1</v>
      </c>
      <c r="AV18" s="2">
        <v>0</v>
      </c>
      <c r="AW18" s="2">
        <v>0</v>
      </c>
      <c r="AX18" s="2">
        <v>0</v>
      </c>
      <c r="AY18" s="2">
        <v>-1</v>
      </c>
      <c r="AZ18" s="2">
        <v>0</v>
      </c>
      <c r="BA18" s="2">
        <v>-1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W18" s="2">
        <f>SUM(G18:CU18)+SUM(M12:M104)</f>
        <v>-26</v>
      </c>
      <c r="CX18" s="2">
        <f t="shared" si="0"/>
        <v>-0.04659498207885305</v>
      </c>
      <c r="CY18" s="2">
        <f t="shared" si="1"/>
        <v>0.9554794520547945</v>
      </c>
      <c r="CZ18" s="2">
        <f>'User input &amp; perf score'!P42</f>
        <v>3.25</v>
      </c>
      <c r="DA18" s="2">
        <f t="shared" si="2"/>
        <v>3.105308219178082</v>
      </c>
    </row>
    <row r="19" spans="2:105" ht="12">
      <c r="B19" s="2" t="s">
        <v>240</v>
      </c>
      <c r="N19" s="6"/>
      <c r="O19" s="2">
        <v>0</v>
      </c>
      <c r="P19" s="2">
        <v>1</v>
      </c>
      <c r="Q19" s="2">
        <v>-1</v>
      </c>
      <c r="R19" s="2">
        <v>1</v>
      </c>
      <c r="S19" s="2">
        <v>0</v>
      </c>
      <c r="T19" s="2">
        <v>0</v>
      </c>
      <c r="U19" s="2">
        <v>-1</v>
      </c>
      <c r="V19" s="2">
        <v>-1</v>
      </c>
      <c r="W19" s="2">
        <v>-1</v>
      </c>
      <c r="X19" s="2">
        <v>-1</v>
      </c>
      <c r="Y19" s="2">
        <v>-1</v>
      </c>
      <c r="Z19" s="2">
        <v>-3</v>
      </c>
      <c r="AA19" s="2">
        <v>-3</v>
      </c>
      <c r="AB19" s="2">
        <v>-3</v>
      </c>
      <c r="AC19" s="2">
        <v>-3</v>
      </c>
      <c r="AD19" s="2">
        <v>-3</v>
      </c>
      <c r="AE19" s="2">
        <v>1</v>
      </c>
      <c r="AF19" s="2">
        <v>0</v>
      </c>
      <c r="AG19" s="2">
        <v>0</v>
      </c>
      <c r="AH19" s="2">
        <v>0</v>
      </c>
      <c r="AI19" s="2">
        <v>-2</v>
      </c>
      <c r="AJ19" s="2">
        <v>0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-1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W19" s="2">
        <f>SUM(G19:CU19)+SUM(N12:N104)</f>
        <v>-22</v>
      </c>
      <c r="CX19" s="2">
        <f t="shared" si="0"/>
        <v>-0.03942652329749104</v>
      </c>
      <c r="CY19" s="2">
        <f t="shared" si="1"/>
        <v>0.9620689655172413</v>
      </c>
      <c r="CZ19" s="2">
        <f>'User input &amp; perf score'!R42</f>
        <v>4.5</v>
      </c>
      <c r="DA19" s="2">
        <f t="shared" si="2"/>
        <v>4.329310344827586</v>
      </c>
    </row>
    <row r="20" spans="1:105" ht="12">
      <c r="A20" s="35"/>
      <c r="B20" s="2" t="s">
        <v>241</v>
      </c>
      <c r="O20" s="6"/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-1</v>
      </c>
      <c r="V20" s="2">
        <v>-1</v>
      </c>
      <c r="W20" s="2">
        <v>-1</v>
      </c>
      <c r="X20" s="2">
        <v>-1</v>
      </c>
      <c r="Y20" s="2">
        <v>-1</v>
      </c>
      <c r="Z20" s="2">
        <v>-1</v>
      </c>
      <c r="AA20" s="2">
        <v>-1</v>
      </c>
      <c r="AB20" s="2">
        <v>-1</v>
      </c>
      <c r="AC20" s="2">
        <v>-1</v>
      </c>
      <c r="AD20" s="2">
        <v>-1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-1</v>
      </c>
      <c r="AM20" s="2">
        <v>0</v>
      </c>
      <c r="AN20" s="2">
        <v>0</v>
      </c>
      <c r="AO20" s="2">
        <v>-1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2</v>
      </c>
      <c r="AX20" s="2">
        <v>0</v>
      </c>
      <c r="AY20" s="2">
        <v>-1</v>
      </c>
      <c r="AZ20" s="2">
        <v>0</v>
      </c>
      <c r="BA20" s="2">
        <v>-2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-1</v>
      </c>
      <c r="BW20" s="2">
        <v>-2</v>
      </c>
      <c r="BX20" s="2">
        <v>0</v>
      </c>
      <c r="BY20" s="2">
        <v>-1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-2</v>
      </c>
      <c r="CK20" s="2">
        <v>-1</v>
      </c>
      <c r="CL20" s="2">
        <v>-1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W20" s="2">
        <f>SUM(G20:CU20)+SUM(O12:O104)</f>
        <v>-21</v>
      </c>
      <c r="CX20" s="2">
        <f t="shared" si="0"/>
        <v>-0.03763440860215054</v>
      </c>
      <c r="CY20" s="2">
        <f t="shared" si="1"/>
        <v>0.9637305699481865</v>
      </c>
      <c r="CZ20" s="36">
        <f>'User input &amp; perf score'!T42</f>
        <v>27.5</v>
      </c>
      <c r="DA20" s="2">
        <f t="shared" si="2"/>
        <v>26.502590673575128</v>
      </c>
    </row>
    <row r="21" spans="2:105" ht="12">
      <c r="B21" s="2" t="s">
        <v>242</v>
      </c>
      <c r="P21" s="6"/>
      <c r="Q21" s="2">
        <v>-1</v>
      </c>
      <c r="R21" s="2">
        <v>1</v>
      </c>
      <c r="S21" s="2">
        <v>0</v>
      </c>
      <c r="T21" s="2">
        <v>0</v>
      </c>
      <c r="U21" s="2">
        <v>-1</v>
      </c>
      <c r="V21" s="2">
        <v>-1</v>
      </c>
      <c r="W21" s="2">
        <v>-1</v>
      </c>
      <c r="X21" s="2">
        <v>-1</v>
      </c>
      <c r="Y21" s="2">
        <v>-1</v>
      </c>
      <c r="Z21" s="2">
        <v>-1</v>
      </c>
      <c r="AA21" s="2">
        <v>-1</v>
      </c>
      <c r="AB21" s="2">
        <v>-1</v>
      </c>
      <c r="AC21" s="2">
        <v>-1</v>
      </c>
      <c r="AD21" s="2">
        <v>-1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W21" s="2">
        <f>SUM(G21:CU21)+SUM(P12:P104)</f>
        <v>-11</v>
      </c>
      <c r="CX21" s="2">
        <f t="shared" si="0"/>
        <v>-0.01971326164874552</v>
      </c>
      <c r="CY21" s="2">
        <f t="shared" si="1"/>
        <v>0.9806678383128297</v>
      </c>
      <c r="CZ21" s="2">
        <f>'User input &amp; perf score'!V42</f>
        <v>51.25</v>
      </c>
      <c r="DA21" s="2">
        <f t="shared" si="2"/>
        <v>50.25922671353252</v>
      </c>
    </row>
    <row r="22" spans="2:105" ht="12">
      <c r="B22" s="2" t="s">
        <v>243</v>
      </c>
      <c r="Q22" s="6"/>
      <c r="R22" s="2">
        <v>0</v>
      </c>
      <c r="S22" s="2">
        <v>0</v>
      </c>
      <c r="T22" s="2">
        <v>0</v>
      </c>
      <c r="U22" s="2">
        <v>-1</v>
      </c>
      <c r="V22" s="2">
        <v>-1</v>
      </c>
      <c r="W22" s="2">
        <v>-1</v>
      </c>
      <c r="X22" s="2">
        <v>-1</v>
      </c>
      <c r="Y22" s="2">
        <v>-1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-1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W22" s="2">
        <f>SUM(G22:CU22)+SUM(Q12:Q104)</f>
        <v>-11</v>
      </c>
      <c r="CX22" s="2">
        <f t="shared" si="0"/>
        <v>-0.01971326164874552</v>
      </c>
      <c r="CY22" s="2">
        <f t="shared" si="1"/>
        <v>0.9806678383128297</v>
      </c>
      <c r="CZ22" s="2">
        <f>'User input &amp; perf score'!X42</f>
        <v>0</v>
      </c>
      <c r="DA22" s="2">
        <f t="shared" si="2"/>
        <v>0</v>
      </c>
    </row>
    <row r="23" spans="2:105" ht="12">
      <c r="B23" s="2" t="s">
        <v>244</v>
      </c>
      <c r="R23" s="6"/>
      <c r="S23" s="2">
        <v>0</v>
      </c>
      <c r="T23" s="2">
        <v>1</v>
      </c>
      <c r="U23" s="2">
        <v>1</v>
      </c>
      <c r="V23" s="2">
        <v>-1</v>
      </c>
      <c r="W23" s="2">
        <v>-1</v>
      </c>
      <c r="X23" s="2">
        <v>-1</v>
      </c>
      <c r="Y23" s="2">
        <v>-1</v>
      </c>
      <c r="Z23" s="2">
        <v>-1</v>
      </c>
      <c r="AA23" s="2">
        <v>-1</v>
      </c>
      <c r="AB23" s="2">
        <v>-1</v>
      </c>
      <c r="AC23" s="2">
        <v>-1</v>
      </c>
      <c r="AD23" s="2">
        <v>-1</v>
      </c>
      <c r="AE23" s="2">
        <v>1</v>
      </c>
      <c r="AF23" s="2">
        <v>1</v>
      </c>
      <c r="AG23" s="2">
        <v>0</v>
      </c>
      <c r="AH23" s="2">
        <v>1</v>
      </c>
      <c r="AI23" s="2">
        <v>1</v>
      </c>
      <c r="AJ23" s="2">
        <v>0</v>
      </c>
      <c r="AK23" s="2">
        <v>0</v>
      </c>
      <c r="AL23" s="2">
        <v>1</v>
      </c>
      <c r="AM23" s="2">
        <v>1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1</v>
      </c>
      <c r="BB23" s="2">
        <v>1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W23" s="2">
        <f>SUM(G23:CU23)+SUM(R12:R104)</f>
        <v>9</v>
      </c>
      <c r="CX23" s="2">
        <f t="shared" si="0"/>
        <v>0.016129032258064516</v>
      </c>
      <c r="CY23" s="2">
        <f t="shared" si="1"/>
        <v>1.0163934426229508</v>
      </c>
      <c r="CZ23" s="2">
        <f>'User input &amp; perf score'!Z42</f>
        <v>51.75</v>
      </c>
      <c r="DA23" s="2">
        <f t="shared" si="2"/>
        <v>52.59836065573771</v>
      </c>
    </row>
    <row r="24" spans="2:105" ht="12">
      <c r="B24" s="2" t="s">
        <v>245</v>
      </c>
      <c r="S24" s="6"/>
      <c r="T24" s="2">
        <v>1</v>
      </c>
      <c r="U24" s="2">
        <v>1</v>
      </c>
      <c r="V24" s="2">
        <v>-1</v>
      </c>
      <c r="W24" s="2">
        <v>-1</v>
      </c>
      <c r="X24" s="2">
        <v>-1</v>
      </c>
      <c r="Y24" s="2">
        <v>-1</v>
      </c>
      <c r="Z24" s="2">
        <v>-1</v>
      </c>
      <c r="AA24" s="2">
        <v>-1</v>
      </c>
      <c r="AB24" s="2">
        <v>-1</v>
      </c>
      <c r="AC24" s="2">
        <v>-1</v>
      </c>
      <c r="AD24" s="2">
        <v>-1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1</v>
      </c>
      <c r="AN24" s="2">
        <v>1</v>
      </c>
      <c r="AO24" s="2">
        <v>0</v>
      </c>
      <c r="AP24" s="2">
        <v>1</v>
      </c>
      <c r="AQ24" s="2">
        <v>1</v>
      </c>
      <c r="AR24" s="2">
        <v>1</v>
      </c>
      <c r="AS24" s="2">
        <v>0</v>
      </c>
      <c r="AT24" s="2">
        <v>0</v>
      </c>
      <c r="AU24" s="2">
        <v>1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W24" s="2">
        <f>SUM(G24:CU24)+SUM(S12:S104)</f>
        <v>4</v>
      </c>
      <c r="CX24" s="2">
        <f t="shared" si="0"/>
        <v>0.007168458781362007</v>
      </c>
      <c r="CY24" s="2">
        <f t="shared" si="1"/>
        <v>1.007220216606498</v>
      </c>
      <c r="CZ24" s="2">
        <f>'User input &amp; perf score'!AB42</f>
        <v>48.25</v>
      </c>
      <c r="DA24" s="2">
        <f t="shared" si="2"/>
        <v>48.59837545126353</v>
      </c>
    </row>
    <row r="25" spans="2:105" ht="12">
      <c r="B25" s="2" t="s">
        <v>246</v>
      </c>
      <c r="T25" s="6"/>
      <c r="U25" s="2">
        <v>1</v>
      </c>
      <c r="V25" s="2">
        <v>-1</v>
      </c>
      <c r="W25" s="2">
        <v>-1</v>
      </c>
      <c r="X25" s="2">
        <v>-1</v>
      </c>
      <c r="Y25" s="2">
        <v>-1</v>
      </c>
      <c r="Z25" s="2">
        <v>-1</v>
      </c>
      <c r="AA25" s="2">
        <v>-1</v>
      </c>
      <c r="AB25" s="2">
        <v>-1</v>
      </c>
      <c r="AC25" s="2">
        <v>-1</v>
      </c>
      <c r="AD25" s="2">
        <v>-1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0</v>
      </c>
      <c r="AR25" s="2">
        <v>0</v>
      </c>
      <c r="AS25" s="2">
        <v>1</v>
      </c>
      <c r="AT25" s="2">
        <v>1</v>
      </c>
      <c r="AU25" s="2">
        <v>-1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-1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1</v>
      </c>
      <c r="BK25" s="2">
        <v>0</v>
      </c>
      <c r="BL25" s="2">
        <v>0</v>
      </c>
      <c r="BM25" s="2">
        <v>1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-1</v>
      </c>
      <c r="BU25" s="2">
        <v>-1</v>
      </c>
      <c r="BV25" s="2">
        <v>-1</v>
      </c>
      <c r="BW25" s="2">
        <v>-1</v>
      </c>
      <c r="BX25" s="2">
        <v>0</v>
      </c>
      <c r="BY25" s="2">
        <v>-1</v>
      </c>
      <c r="BZ25" s="2">
        <v>-1</v>
      </c>
      <c r="CA25" s="2">
        <v>0</v>
      </c>
      <c r="CB25" s="2">
        <v>0</v>
      </c>
      <c r="CC25" s="2">
        <v>0</v>
      </c>
      <c r="CD25" s="2">
        <v>0</v>
      </c>
      <c r="CE25" s="2">
        <v>1</v>
      </c>
      <c r="CF25" s="2">
        <v>-1</v>
      </c>
      <c r="CG25" s="2">
        <v>0</v>
      </c>
      <c r="CH25" s="2">
        <v>0</v>
      </c>
      <c r="CI25" s="2">
        <v>0</v>
      </c>
      <c r="CJ25" s="2">
        <v>-1</v>
      </c>
      <c r="CK25" s="2">
        <v>-1</v>
      </c>
      <c r="CL25" s="2">
        <v>-1</v>
      </c>
      <c r="CM25" s="2">
        <v>0</v>
      </c>
      <c r="CN25" s="2">
        <v>-1</v>
      </c>
      <c r="CO25" s="2">
        <v>0</v>
      </c>
      <c r="CP25" s="2">
        <v>-1</v>
      </c>
      <c r="CQ25" s="2">
        <v>0</v>
      </c>
      <c r="CR25" s="2">
        <v>0</v>
      </c>
      <c r="CS25" s="2">
        <v>-1</v>
      </c>
      <c r="CT25" s="2">
        <v>0</v>
      </c>
      <c r="CU25" s="2">
        <v>0</v>
      </c>
      <c r="CW25" s="2">
        <f>SUM(G25:CU25)+SUM(T12:T104)</f>
        <v>-10</v>
      </c>
      <c r="CX25" s="2">
        <f t="shared" si="0"/>
        <v>-0.017921146953405017</v>
      </c>
      <c r="CY25" s="2">
        <f t="shared" si="1"/>
        <v>0.982394366197183</v>
      </c>
      <c r="CZ25" s="2">
        <f>'User input &amp; perf score'!AD42</f>
        <v>48.25</v>
      </c>
      <c r="DA25" s="2">
        <f t="shared" si="2"/>
        <v>47.40052816901408</v>
      </c>
    </row>
    <row r="26" spans="2:105" ht="12">
      <c r="B26" s="2" t="s">
        <v>247</v>
      </c>
      <c r="U26" s="6"/>
      <c r="V26" s="2">
        <v>-1</v>
      </c>
      <c r="W26" s="2">
        <v>-1</v>
      </c>
      <c r="X26" s="2">
        <v>-1</v>
      </c>
      <c r="Y26" s="2">
        <v>-1</v>
      </c>
      <c r="Z26" s="2">
        <v>-1</v>
      </c>
      <c r="AA26" s="2">
        <v>-1</v>
      </c>
      <c r="AB26" s="2">
        <v>-1</v>
      </c>
      <c r="AC26" s="2">
        <v>-1</v>
      </c>
      <c r="AD26" s="2">
        <v>-1</v>
      </c>
      <c r="AE26" s="2">
        <v>0</v>
      </c>
      <c r="AF26" s="2">
        <v>-1</v>
      </c>
      <c r="AG26" s="2">
        <v>0</v>
      </c>
      <c r="AH26" s="2">
        <v>0</v>
      </c>
      <c r="AI26" s="2">
        <v>-1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-1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-1</v>
      </c>
      <c r="AZ26" s="2">
        <v>0</v>
      </c>
      <c r="BA26" s="2">
        <v>-1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-1</v>
      </c>
      <c r="BS26" s="2">
        <v>-1</v>
      </c>
      <c r="BT26" s="2">
        <v>-1</v>
      </c>
      <c r="BU26" s="2">
        <v>-1</v>
      </c>
      <c r="BV26" s="2">
        <v>-1</v>
      </c>
      <c r="BW26" s="2">
        <v>-1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-1</v>
      </c>
      <c r="CG26" s="2">
        <v>0</v>
      </c>
      <c r="CH26" s="2">
        <v>0</v>
      </c>
      <c r="CI26" s="2">
        <v>0</v>
      </c>
      <c r="CJ26" s="2">
        <v>-1</v>
      </c>
      <c r="CK26" s="2">
        <v>-1</v>
      </c>
      <c r="CL26" s="2">
        <v>-1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W26" s="2">
        <f>SUM(G26:CU26)+SUM(U12:U104)</f>
        <v>-34</v>
      </c>
      <c r="CX26" s="2">
        <f t="shared" si="0"/>
        <v>-0.06093189964157706</v>
      </c>
      <c r="CY26" s="2">
        <f t="shared" si="1"/>
        <v>0.9425675675675675</v>
      </c>
      <c r="CZ26" s="2">
        <f>'User input &amp; perf score'!AF42</f>
        <v>28.5</v>
      </c>
      <c r="DA26" s="2">
        <f t="shared" si="2"/>
        <v>26.863175675675674</v>
      </c>
    </row>
    <row r="27" spans="2:105" ht="12">
      <c r="B27" s="2" t="s">
        <v>248</v>
      </c>
      <c r="V27" s="6"/>
      <c r="W27" s="2">
        <v>-1</v>
      </c>
      <c r="X27" s="2">
        <v>-1</v>
      </c>
      <c r="Y27" s="2">
        <v>-1</v>
      </c>
      <c r="Z27" s="2">
        <v>-1</v>
      </c>
      <c r="AA27" s="2">
        <v>0</v>
      </c>
      <c r="AB27" s="2">
        <v>0</v>
      </c>
      <c r="AC27" s="2">
        <v>0</v>
      </c>
      <c r="AD27" s="2">
        <v>0</v>
      </c>
      <c r="AE27" s="2">
        <v>-1</v>
      </c>
      <c r="AF27" s="2">
        <v>-1</v>
      </c>
      <c r="AG27" s="2">
        <v>0</v>
      </c>
      <c r="AH27" s="2">
        <v>0</v>
      </c>
      <c r="AI27" s="2">
        <v>-1</v>
      </c>
      <c r="AJ27" s="2">
        <v>0</v>
      </c>
      <c r="AK27" s="2">
        <v>0</v>
      </c>
      <c r="AL27" s="2">
        <v>-1</v>
      </c>
      <c r="AM27" s="2">
        <v>-1</v>
      </c>
      <c r="AN27" s="2">
        <v>-1</v>
      </c>
      <c r="AO27" s="2">
        <v>-1</v>
      </c>
      <c r="AP27" s="2">
        <v>-1</v>
      </c>
      <c r="AQ27" s="2">
        <v>-1</v>
      </c>
      <c r="AR27" s="2">
        <v>-1</v>
      </c>
      <c r="AS27" s="2">
        <v>0</v>
      </c>
      <c r="AT27" s="2">
        <v>0</v>
      </c>
      <c r="AU27" s="2">
        <v>-1</v>
      </c>
      <c r="AV27" s="2">
        <v>-1</v>
      </c>
      <c r="AW27" s="2">
        <v>-1</v>
      </c>
      <c r="AX27" s="2">
        <v>-1</v>
      </c>
      <c r="AY27" s="2">
        <v>-1</v>
      </c>
      <c r="AZ27" s="2">
        <v>0</v>
      </c>
      <c r="BA27" s="2">
        <v>-1</v>
      </c>
      <c r="BB27" s="2">
        <v>-1</v>
      </c>
      <c r="BC27" s="2">
        <v>0</v>
      </c>
      <c r="BD27" s="2">
        <v>0</v>
      </c>
      <c r="BE27" s="2">
        <v>0</v>
      </c>
      <c r="BF27" s="2">
        <v>-1</v>
      </c>
      <c r="BG27" s="2">
        <v>-1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-1</v>
      </c>
      <c r="BN27" s="2">
        <v>0</v>
      </c>
      <c r="BO27" s="2">
        <v>0</v>
      </c>
      <c r="BP27" s="2">
        <v>0</v>
      </c>
      <c r="BQ27" s="2">
        <v>0</v>
      </c>
      <c r="BR27" s="2">
        <v>-1</v>
      </c>
      <c r="BS27" s="2">
        <v>-1</v>
      </c>
      <c r="BT27" s="2">
        <v>-1</v>
      </c>
      <c r="BU27" s="2">
        <v>-1</v>
      </c>
      <c r="BV27" s="2">
        <v>-1</v>
      </c>
      <c r="BW27" s="2">
        <v>-1</v>
      </c>
      <c r="BX27" s="2">
        <v>-1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-1</v>
      </c>
      <c r="CG27" s="2">
        <v>0</v>
      </c>
      <c r="CH27" s="2">
        <v>0</v>
      </c>
      <c r="CI27" s="2">
        <v>0</v>
      </c>
      <c r="CJ27" s="2">
        <v>-1</v>
      </c>
      <c r="CK27" s="2">
        <v>-1</v>
      </c>
      <c r="CL27" s="2">
        <v>-1</v>
      </c>
      <c r="CM27" s="2">
        <v>-1</v>
      </c>
      <c r="CN27" s="2">
        <v>-1</v>
      </c>
      <c r="CO27" s="2">
        <v>-1</v>
      </c>
      <c r="CP27" s="2">
        <v>-1</v>
      </c>
      <c r="CQ27" s="2">
        <v>0</v>
      </c>
      <c r="CR27" s="2">
        <v>0</v>
      </c>
      <c r="CS27" s="2">
        <v>0</v>
      </c>
      <c r="CT27" s="2">
        <v>0</v>
      </c>
      <c r="CU27" s="2">
        <v>-1</v>
      </c>
      <c r="CW27" s="2">
        <f>SUM(G27:CU27)+SUM(V12:V104)</f>
        <v>-58</v>
      </c>
      <c r="CX27" s="2">
        <f t="shared" si="0"/>
        <v>-0.1039426523297491</v>
      </c>
      <c r="CY27" s="2">
        <f t="shared" si="1"/>
        <v>0.9058441558441559</v>
      </c>
      <c r="CZ27" s="2">
        <f>'User input &amp; perf score'!AH42</f>
        <v>0</v>
      </c>
      <c r="DA27" s="2">
        <f t="shared" si="2"/>
        <v>0</v>
      </c>
    </row>
    <row r="28" spans="2:105" ht="12">
      <c r="B28" s="2" t="s">
        <v>249</v>
      </c>
      <c r="W28" s="6"/>
      <c r="X28" s="2">
        <v>-1</v>
      </c>
      <c r="Y28" s="2">
        <v>-1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-1</v>
      </c>
      <c r="AF28" s="2">
        <v>-1</v>
      </c>
      <c r="AG28" s="2">
        <v>0</v>
      </c>
      <c r="AH28" s="2">
        <v>-1</v>
      </c>
      <c r="AI28" s="2">
        <v>-1</v>
      </c>
      <c r="AJ28" s="2">
        <v>0</v>
      </c>
      <c r="AK28" s="2">
        <v>0</v>
      </c>
      <c r="AL28" s="2">
        <v>-1</v>
      </c>
      <c r="AM28" s="2">
        <v>-1</v>
      </c>
      <c r="AN28" s="2">
        <v>-1</v>
      </c>
      <c r="AO28" s="2">
        <v>-1</v>
      </c>
      <c r="AP28" s="2">
        <v>0</v>
      </c>
      <c r="AQ28" s="2">
        <v>-1</v>
      </c>
      <c r="AR28" s="2">
        <v>-1</v>
      </c>
      <c r="AS28" s="2">
        <v>0</v>
      </c>
      <c r="AT28" s="2">
        <v>-1</v>
      </c>
      <c r="AU28" s="2">
        <v>-1</v>
      </c>
      <c r="AV28" s="2">
        <v>0</v>
      </c>
      <c r="AW28" s="2">
        <v>0</v>
      </c>
      <c r="AX28" s="2">
        <v>0</v>
      </c>
      <c r="AY28" s="2">
        <v>-1</v>
      </c>
      <c r="AZ28" s="2">
        <v>0</v>
      </c>
      <c r="BA28" s="2">
        <v>-1</v>
      </c>
      <c r="BB28" s="2">
        <v>-1</v>
      </c>
      <c r="BC28" s="2">
        <v>0</v>
      </c>
      <c r="BD28" s="2">
        <v>0</v>
      </c>
      <c r="BE28" s="2">
        <v>0</v>
      </c>
      <c r="BF28" s="2">
        <v>0</v>
      </c>
      <c r="BG28" s="2">
        <v>-1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-1</v>
      </c>
      <c r="BN28" s="2">
        <v>0</v>
      </c>
      <c r="BO28" s="2">
        <v>0</v>
      </c>
      <c r="BP28" s="2">
        <v>0</v>
      </c>
      <c r="BQ28" s="2">
        <v>0</v>
      </c>
      <c r="BR28" s="2">
        <v>-1</v>
      </c>
      <c r="BS28" s="2">
        <v>-1</v>
      </c>
      <c r="BT28" s="2">
        <v>-1</v>
      </c>
      <c r="BU28" s="2">
        <v>0</v>
      </c>
      <c r="BV28" s="2">
        <v>-1</v>
      </c>
      <c r="BW28" s="2">
        <v>0</v>
      </c>
      <c r="BX28" s="2">
        <v>0</v>
      </c>
      <c r="BY28" s="2">
        <v>-1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-1</v>
      </c>
      <c r="CG28" s="2">
        <v>0</v>
      </c>
      <c r="CH28" s="2">
        <v>0</v>
      </c>
      <c r="CI28" s="2">
        <v>0</v>
      </c>
      <c r="CJ28" s="2">
        <v>-1</v>
      </c>
      <c r="CK28" s="2">
        <v>-1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-1</v>
      </c>
      <c r="CW28" s="2">
        <f>SUM(G28:CU28)+SUM(W12:W104)</f>
        <v>-46</v>
      </c>
      <c r="CX28" s="2">
        <f t="shared" si="0"/>
        <v>-0.08243727598566308</v>
      </c>
      <c r="CY28" s="2">
        <f t="shared" si="1"/>
        <v>0.923841059602649</v>
      </c>
      <c r="CZ28" s="2">
        <f>'User input &amp; perf score'!AJ42</f>
        <v>0</v>
      </c>
      <c r="DA28" s="2">
        <f t="shared" si="2"/>
        <v>0</v>
      </c>
    </row>
    <row r="29" spans="2:105" ht="12">
      <c r="B29" s="2" t="s">
        <v>250</v>
      </c>
      <c r="X29" s="6"/>
      <c r="Y29" s="2">
        <v>-1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-1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-1</v>
      </c>
      <c r="BS29" s="2">
        <v>-1</v>
      </c>
      <c r="BT29" s="2">
        <v>-1</v>
      </c>
      <c r="BU29" s="2">
        <v>0</v>
      </c>
      <c r="BV29" s="2">
        <v>-1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-1</v>
      </c>
      <c r="CG29" s="2">
        <v>0</v>
      </c>
      <c r="CH29" s="2">
        <v>-1</v>
      </c>
      <c r="CI29" s="2">
        <v>0</v>
      </c>
      <c r="CJ29" s="2">
        <v>-1</v>
      </c>
      <c r="CK29" s="2">
        <v>-1</v>
      </c>
      <c r="CL29" s="2">
        <v>-1</v>
      </c>
      <c r="CM29" s="2">
        <v>-1</v>
      </c>
      <c r="CN29" s="2">
        <v>0</v>
      </c>
      <c r="CO29" s="2">
        <v>-1</v>
      </c>
      <c r="CP29" s="2">
        <v>0</v>
      </c>
      <c r="CQ29" s="2">
        <v>0</v>
      </c>
      <c r="CR29" s="2">
        <v>0</v>
      </c>
      <c r="CS29" s="2">
        <v>-1</v>
      </c>
      <c r="CT29" s="2">
        <v>-1</v>
      </c>
      <c r="CU29" s="2">
        <v>-1</v>
      </c>
      <c r="CW29" s="2">
        <f>SUM(G29:CU29)+SUM(X12:X104)</f>
        <v>-34</v>
      </c>
      <c r="CX29" s="2">
        <f t="shared" si="0"/>
        <v>-0.06093189964157706</v>
      </c>
      <c r="CY29" s="2">
        <f t="shared" si="1"/>
        <v>0.9425675675675675</v>
      </c>
      <c r="CZ29" s="2">
        <f>'User input &amp; perf score'!AL42</f>
        <v>0</v>
      </c>
      <c r="DA29" s="2">
        <f t="shared" si="2"/>
        <v>0</v>
      </c>
    </row>
    <row r="30" spans="1:105" ht="12">
      <c r="A30" s="34"/>
      <c r="B30" s="2" t="s">
        <v>251</v>
      </c>
      <c r="Y30" s="6"/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-1</v>
      </c>
      <c r="AQ30" s="2">
        <v>-1</v>
      </c>
      <c r="AR30" s="2">
        <v>0</v>
      </c>
      <c r="AS30" s="2">
        <v>0</v>
      </c>
      <c r="AT30" s="2">
        <v>0</v>
      </c>
      <c r="AU30" s="2">
        <v>0</v>
      </c>
      <c r="AV30" s="2">
        <v>-1</v>
      </c>
      <c r="AW30" s="2">
        <v>0</v>
      </c>
      <c r="AX30" s="2">
        <v>0</v>
      </c>
      <c r="AY30" s="2">
        <v>0</v>
      </c>
      <c r="AZ30" s="2">
        <v>0</v>
      </c>
      <c r="BA30" s="2">
        <v>-1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-1</v>
      </c>
      <c r="BH30" s="2">
        <v>-1</v>
      </c>
      <c r="BI30" s="2">
        <v>1</v>
      </c>
      <c r="BJ30" s="2">
        <v>0</v>
      </c>
      <c r="BK30" s="2">
        <v>-1</v>
      </c>
      <c r="BL30" s="2">
        <v>1</v>
      </c>
      <c r="BM30" s="2">
        <v>-1</v>
      </c>
      <c r="BN30" s="2">
        <v>-1</v>
      </c>
      <c r="BO30" s="2">
        <v>-1</v>
      </c>
      <c r="BP30" s="2">
        <v>-1</v>
      </c>
      <c r="BQ30" s="2">
        <v>-1</v>
      </c>
      <c r="BR30" s="2">
        <v>0</v>
      </c>
      <c r="BS30" s="2">
        <v>0</v>
      </c>
      <c r="BT30" s="2">
        <v>-1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W30" s="2">
        <f>SUM(G30:CU30)+SUM(Y12:Y104)</f>
        <v>-30</v>
      </c>
      <c r="CX30" s="2">
        <f t="shared" si="0"/>
        <v>-0.053763440860215055</v>
      </c>
      <c r="CY30" s="2">
        <f t="shared" si="1"/>
        <v>0.9489795918367347</v>
      </c>
      <c r="CZ30" s="36">
        <f>'User input &amp; perf score'!AN42</f>
        <v>0</v>
      </c>
      <c r="DA30" s="2">
        <f t="shared" si="2"/>
        <v>0</v>
      </c>
    </row>
    <row r="31" spans="2:105" ht="12">
      <c r="B31" s="2" t="s">
        <v>252</v>
      </c>
      <c r="Z31" s="6"/>
      <c r="AA31" s="2">
        <v>-1</v>
      </c>
      <c r="AB31" s="2">
        <v>-1</v>
      </c>
      <c r="AC31" s="2">
        <v>-1</v>
      </c>
      <c r="AD31" s="2">
        <v>-1</v>
      </c>
      <c r="AE31" s="2">
        <v>-2</v>
      </c>
      <c r="AF31" s="2">
        <v>-2</v>
      </c>
      <c r="AG31" s="2">
        <v>-1</v>
      </c>
      <c r="AH31" s="2">
        <v>-1</v>
      </c>
      <c r="AI31" s="2">
        <v>0</v>
      </c>
      <c r="AJ31" s="2">
        <v>-2</v>
      </c>
      <c r="AK31" s="2">
        <v>-2</v>
      </c>
      <c r="AL31" s="2">
        <v>0</v>
      </c>
      <c r="AM31" s="2">
        <v>-1</v>
      </c>
      <c r="AN31" s="2">
        <v>0</v>
      </c>
      <c r="AO31" s="2">
        <v>-2</v>
      </c>
      <c r="AP31" s="2">
        <v>0</v>
      </c>
      <c r="AQ31" s="2">
        <v>0</v>
      </c>
      <c r="AR31" s="2">
        <v>0</v>
      </c>
      <c r="AS31" s="2">
        <v>-1</v>
      </c>
      <c r="AT31" s="2">
        <v>0</v>
      </c>
      <c r="AU31" s="2">
        <v>0</v>
      </c>
      <c r="AV31" s="2">
        <v>-2</v>
      </c>
      <c r="AW31" s="2">
        <v>-2</v>
      </c>
      <c r="AX31" s="2">
        <v>-2</v>
      </c>
      <c r="AY31" s="2">
        <v>-1</v>
      </c>
      <c r="AZ31" s="2">
        <v>0</v>
      </c>
      <c r="BA31" s="2">
        <v>0</v>
      </c>
      <c r="BB31" s="2">
        <v>-2</v>
      </c>
      <c r="BC31" s="2">
        <v>-1</v>
      </c>
      <c r="BD31" s="2">
        <v>0</v>
      </c>
      <c r="BE31" s="2">
        <v>0</v>
      </c>
      <c r="BF31" s="2">
        <v>0</v>
      </c>
      <c r="BG31" s="2">
        <v>-1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-1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-1</v>
      </c>
      <c r="CF31" s="2">
        <v>-1</v>
      </c>
      <c r="CG31" s="2">
        <v>-1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-1</v>
      </c>
      <c r="CN31" s="2">
        <v>0</v>
      </c>
      <c r="CO31" s="2">
        <v>-1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-1</v>
      </c>
      <c r="CW31" s="2">
        <f>SUM(G31:CU31)+SUM(Z12:Z104)</f>
        <v>-52</v>
      </c>
      <c r="CX31" s="2">
        <f t="shared" si="0"/>
        <v>-0.0931899641577061</v>
      </c>
      <c r="CY31" s="2">
        <f t="shared" si="1"/>
        <v>0.9147540983606558</v>
      </c>
      <c r="CZ31" s="2">
        <f>'User input &amp; perf score'!AP42</f>
        <v>0</v>
      </c>
      <c r="DA31" s="2">
        <f t="shared" si="2"/>
        <v>0</v>
      </c>
    </row>
    <row r="32" spans="2:105" ht="12">
      <c r="B32" s="2" t="s">
        <v>253</v>
      </c>
      <c r="AA32" s="6"/>
      <c r="AB32" s="2">
        <v>-2</v>
      </c>
      <c r="AC32" s="2">
        <v>-1</v>
      </c>
      <c r="AD32" s="2">
        <v>-1</v>
      </c>
      <c r="AE32" s="2">
        <v>-2</v>
      </c>
      <c r="AF32" s="2">
        <v>-2</v>
      </c>
      <c r="AG32" s="2">
        <v>-1</v>
      </c>
      <c r="AH32" s="2">
        <v>-2</v>
      </c>
      <c r="AI32" s="2">
        <v>-2</v>
      </c>
      <c r="AJ32" s="2">
        <v>-2</v>
      </c>
      <c r="AK32" s="2">
        <v>-2</v>
      </c>
      <c r="AL32" s="2">
        <v>0</v>
      </c>
      <c r="AM32" s="2">
        <v>-1</v>
      </c>
      <c r="AN32" s="2">
        <v>0</v>
      </c>
      <c r="AO32" s="2">
        <v>-2</v>
      </c>
      <c r="AP32" s="2">
        <v>0</v>
      </c>
      <c r="AQ32" s="2">
        <v>0</v>
      </c>
      <c r="AR32" s="2">
        <v>0</v>
      </c>
      <c r="AS32" s="2">
        <v>-1</v>
      </c>
      <c r="AT32" s="2">
        <v>0</v>
      </c>
      <c r="AU32" s="2">
        <v>0</v>
      </c>
      <c r="AV32" s="2">
        <v>-2</v>
      </c>
      <c r="AW32" s="2">
        <v>-2</v>
      </c>
      <c r="AX32" s="2">
        <v>-2</v>
      </c>
      <c r="AY32" s="2">
        <v>-1</v>
      </c>
      <c r="AZ32" s="2">
        <v>0</v>
      </c>
      <c r="BA32" s="2">
        <v>0</v>
      </c>
      <c r="BB32" s="2">
        <v>-2</v>
      </c>
      <c r="BC32" s="2">
        <v>-1</v>
      </c>
      <c r="BD32" s="2">
        <v>0</v>
      </c>
      <c r="BE32" s="2">
        <v>0</v>
      </c>
      <c r="BF32" s="2">
        <v>0</v>
      </c>
      <c r="BG32" s="2">
        <v>-1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-1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-1</v>
      </c>
      <c r="CF32" s="2">
        <v>-1</v>
      </c>
      <c r="CG32" s="2">
        <v>-1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-1</v>
      </c>
      <c r="CN32" s="2">
        <v>0</v>
      </c>
      <c r="CO32" s="2">
        <v>-1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-1</v>
      </c>
      <c r="CW32" s="2">
        <f>SUM(G32:CU32)+SUM(AA12:AA104)</f>
        <v>-55</v>
      </c>
      <c r="CX32" s="2">
        <f t="shared" si="0"/>
        <v>-0.0985663082437276</v>
      </c>
      <c r="CY32" s="2">
        <f t="shared" si="1"/>
        <v>0.9102773246329527</v>
      </c>
      <c r="CZ32" s="2">
        <f>'User input &amp; perf score'!AR42</f>
        <v>0</v>
      </c>
      <c r="DA32" s="2">
        <f t="shared" si="2"/>
        <v>0</v>
      </c>
    </row>
    <row r="33" spans="2:105" ht="12">
      <c r="B33" s="2" t="s">
        <v>143</v>
      </c>
      <c r="AB33" s="6"/>
      <c r="AC33" s="2">
        <v>-1</v>
      </c>
      <c r="AD33" s="2">
        <v>-1</v>
      </c>
      <c r="AE33" s="2">
        <v>-2</v>
      </c>
      <c r="AF33" s="2">
        <v>-2</v>
      </c>
      <c r="AG33" s="2">
        <v>0</v>
      </c>
      <c r="AH33" s="2">
        <v>-2</v>
      </c>
      <c r="AI33" s="2">
        <v>-2</v>
      </c>
      <c r="AJ33" s="2">
        <v>0</v>
      </c>
      <c r="AK33" s="2">
        <v>-2</v>
      </c>
      <c r="AL33" s="2">
        <v>0</v>
      </c>
      <c r="AM33" s="2">
        <v>-1</v>
      </c>
      <c r="AN33" s="2">
        <v>0</v>
      </c>
      <c r="AO33" s="2">
        <v>-2</v>
      </c>
      <c r="AP33" s="2">
        <v>0</v>
      </c>
      <c r="AQ33" s="2">
        <v>0</v>
      </c>
      <c r="AR33" s="2">
        <v>0</v>
      </c>
      <c r="AS33" s="2">
        <v>-1</v>
      </c>
      <c r="AT33" s="2">
        <v>0</v>
      </c>
      <c r="AU33" s="2">
        <v>0</v>
      </c>
      <c r="AV33" s="2">
        <v>-2</v>
      </c>
      <c r="AW33" s="2">
        <v>-2</v>
      </c>
      <c r="AX33" s="2">
        <v>-2</v>
      </c>
      <c r="AY33" s="2">
        <v>-1</v>
      </c>
      <c r="AZ33" s="2">
        <v>0</v>
      </c>
      <c r="BA33" s="2">
        <v>0</v>
      </c>
      <c r="BB33" s="2">
        <v>-2</v>
      </c>
      <c r="BC33" s="2">
        <v>-1</v>
      </c>
      <c r="BD33" s="2">
        <v>0</v>
      </c>
      <c r="BE33" s="2">
        <v>0</v>
      </c>
      <c r="BF33" s="2">
        <v>0</v>
      </c>
      <c r="BG33" s="2">
        <v>-1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-1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-1</v>
      </c>
      <c r="CF33" s="2">
        <v>-1</v>
      </c>
      <c r="CG33" s="2">
        <v>-1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-1</v>
      </c>
      <c r="CN33" s="2">
        <v>0</v>
      </c>
      <c r="CO33" s="2">
        <v>-1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-1</v>
      </c>
      <c r="CW33" s="2">
        <f>SUM(G33:CU33)+SUM(AB12:AB104)</f>
        <v>-52</v>
      </c>
      <c r="CX33" s="2">
        <f t="shared" si="0"/>
        <v>-0.0931899641577061</v>
      </c>
      <c r="CY33" s="2">
        <f t="shared" si="1"/>
        <v>0.9147540983606558</v>
      </c>
      <c r="CZ33" s="2">
        <f>'User input &amp; perf score'!AT42</f>
        <v>0</v>
      </c>
      <c r="DA33" s="2">
        <f t="shared" si="2"/>
        <v>0</v>
      </c>
    </row>
    <row r="34" spans="2:105" ht="12">
      <c r="B34" s="2" t="s">
        <v>46</v>
      </c>
      <c r="AC34" s="6"/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W34" s="2">
        <f>SUM(G34:CU34)+SUM(AC12:AC104)</f>
        <v>-18</v>
      </c>
      <c r="CX34" s="2">
        <f t="shared" si="0"/>
        <v>-0.03225806451612903</v>
      </c>
      <c r="CY34" s="2">
        <f t="shared" si="1"/>
        <v>0.96875</v>
      </c>
      <c r="CZ34" s="2">
        <f>'User input &amp; perf score'!AV42</f>
        <v>0</v>
      </c>
      <c r="DA34" s="2">
        <f t="shared" si="2"/>
        <v>0</v>
      </c>
    </row>
    <row r="35" spans="2:105" ht="12">
      <c r="B35" s="2" t="s">
        <v>47</v>
      </c>
      <c r="AD35" s="6"/>
      <c r="AE35" s="2">
        <v>-1</v>
      </c>
      <c r="AF35" s="2">
        <v>-1</v>
      </c>
      <c r="AG35" s="2">
        <v>0</v>
      </c>
      <c r="AH35" s="2">
        <v>-1</v>
      </c>
      <c r="AI35" s="2">
        <v>-1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-1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-1</v>
      </c>
      <c r="AW35" s="2">
        <v>-1</v>
      </c>
      <c r="AX35" s="2">
        <v>-1</v>
      </c>
      <c r="AY35" s="2">
        <v>0</v>
      </c>
      <c r="AZ35" s="2">
        <v>0</v>
      </c>
      <c r="BA35" s="2">
        <v>0</v>
      </c>
      <c r="BB35" s="2">
        <v>-1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-1</v>
      </c>
      <c r="BS35" s="2">
        <v>-1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-1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-1</v>
      </c>
      <c r="CW35" s="2">
        <f>SUM(G35:CU35)+SUM(AD12:AD104)</f>
        <v>-31</v>
      </c>
      <c r="CX35" s="2">
        <f t="shared" si="0"/>
        <v>-0.05555555555555555</v>
      </c>
      <c r="CY35" s="2">
        <f t="shared" si="1"/>
        <v>0.9473684210526315</v>
      </c>
      <c r="CZ35" s="2">
        <f>'User input &amp; perf score'!AX42</f>
        <v>24.5</v>
      </c>
      <c r="DA35" s="2">
        <f t="shared" si="2"/>
        <v>23.210526315789473</v>
      </c>
    </row>
    <row r="36" spans="1:105" ht="12">
      <c r="A36" s="2" t="s">
        <v>159</v>
      </c>
      <c r="B36" s="2" t="s">
        <v>164</v>
      </c>
      <c r="AE36" s="6"/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W36" s="2">
        <f>SUM(G36:CU36)+SUM(AE12:AE104)</f>
        <v>-7</v>
      </c>
      <c r="CX36" s="2">
        <f t="shared" si="0"/>
        <v>-0.012544802867383513</v>
      </c>
      <c r="CY36" s="2">
        <f t="shared" si="1"/>
        <v>0.9876106194690265</v>
      </c>
      <c r="CZ36" s="2">
        <f>'User input &amp; perf score'!AZ42</f>
        <v>79.5</v>
      </c>
      <c r="DA36" s="2">
        <f t="shared" si="2"/>
        <v>78.51504424778761</v>
      </c>
    </row>
    <row r="37" spans="2:105" ht="12">
      <c r="B37" s="2" t="s">
        <v>165</v>
      </c>
      <c r="AF37" s="6"/>
      <c r="AG37" s="2">
        <v>0</v>
      </c>
      <c r="AH37" s="2">
        <v>1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W37" s="2">
        <f>SUM(G37:CU37)+SUM(AF12:AF104)</f>
        <v>-9</v>
      </c>
      <c r="CX37" s="2">
        <f t="shared" si="0"/>
        <v>-0.016129032258064516</v>
      </c>
      <c r="CY37" s="2">
        <f t="shared" si="1"/>
        <v>0.9841269841269842</v>
      </c>
      <c r="CZ37" s="2">
        <f>'User input &amp; perf score'!BB42</f>
        <v>98.25</v>
      </c>
      <c r="DA37" s="2">
        <f t="shared" si="2"/>
        <v>96.69047619047619</v>
      </c>
    </row>
    <row r="38" spans="2:105" ht="10.5">
      <c r="B38" s="2" t="s">
        <v>166</v>
      </c>
      <c r="AG38" s="6"/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W38" s="2">
        <f>SUM(G38:CU38)+SUM(AG12:AG104)</f>
        <v>-3</v>
      </c>
      <c r="CX38" s="2">
        <f t="shared" si="0"/>
        <v>-0.005376344086021506</v>
      </c>
      <c r="CY38" s="2">
        <f t="shared" si="1"/>
        <v>0.9946524064171123</v>
      </c>
      <c r="CZ38" s="2">
        <f>'User input &amp; perf score'!BD42</f>
        <v>103.5</v>
      </c>
      <c r="DA38" s="2">
        <f t="shared" si="2"/>
        <v>102.94652406417111</v>
      </c>
    </row>
    <row r="39" spans="2:105" ht="10.5">
      <c r="B39" s="2" t="s">
        <v>171</v>
      </c>
      <c r="AH39" s="6"/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W39" s="2">
        <f>SUM(G39:CU39)+SUM(AH12:AH104)</f>
        <v>-3</v>
      </c>
      <c r="CX39" s="2">
        <f t="shared" si="0"/>
        <v>-0.005376344086021506</v>
      </c>
      <c r="CY39" s="2">
        <f t="shared" si="1"/>
        <v>0.9946524064171123</v>
      </c>
      <c r="CZ39" s="2">
        <f>'User input &amp; perf score'!BF42</f>
        <v>128.25</v>
      </c>
      <c r="DA39" s="2">
        <f t="shared" si="2"/>
        <v>127.56417112299465</v>
      </c>
    </row>
    <row r="40" spans="2:105" ht="10.5">
      <c r="B40" s="2" t="s">
        <v>172</v>
      </c>
      <c r="AI40" s="6"/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W40" s="2">
        <f>SUM(G40:CU40)+SUM(AI12:AI104)</f>
        <v>-10</v>
      </c>
      <c r="CX40" s="2">
        <f t="shared" si="0"/>
        <v>-0.017921146953405017</v>
      </c>
      <c r="CY40" s="2">
        <f t="shared" si="1"/>
        <v>0.982394366197183</v>
      </c>
      <c r="CZ40" s="2">
        <f>'User input &amp; perf score'!BH42</f>
        <v>69</v>
      </c>
      <c r="DA40" s="2">
        <f t="shared" si="2"/>
        <v>67.78521126760563</v>
      </c>
    </row>
    <row r="41" spans="2:105" ht="10.5">
      <c r="B41" s="2" t="s">
        <v>173</v>
      </c>
      <c r="AJ41" s="6"/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W41" s="2">
        <f>SUM(G41:CU41)+SUM(AJ12:AJ104)</f>
        <v>-6</v>
      </c>
      <c r="CX41" s="2">
        <f t="shared" si="0"/>
        <v>-0.010752688172043012</v>
      </c>
      <c r="CY41" s="2">
        <f t="shared" si="1"/>
        <v>0.9893617021276596</v>
      </c>
      <c r="CZ41" s="2">
        <f>'User input &amp; perf score'!BJ42</f>
        <v>120</v>
      </c>
      <c r="DA41" s="2">
        <f t="shared" si="2"/>
        <v>118.72340425531915</v>
      </c>
    </row>
    <row r="42" spans="2:105" ht="10.5">
      <c r="B42" s="2" t="s">
        <v>174</v>
      </c>
      <c r="AK42" s="6"/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W42" s="2">
        <f>SUM(G42:CU42)+SUM(AK12:AK104)</f>
        <v>-7</v>
      </c>
      <c r="CX42" s="2">
        <f t="shared" si="0"/>
        <v>-0.012544802867383513</v>
      </c>
      <c r="CY42" s="2">
        <f t="shared" si="1"/>
        <v>0.9876106194690265</v>
      </c>
      <c r="CZ42" s="2">
        <f>'User input &amp; perf score'!BL42</f>
        <v>137.25</v>
      </c>
      <c r="DA42" s="2">
        <f t="shared" si="2"/>
        <v>135.54955752212388</v>
      </c>
    </row>
    <row r="43" spans="1:105" ht="10.5">
      <c r="A43" s="2" t="s">
        <v>175</v>
      </c>
      <c r="B43" s="2" t="s">
        <v>176</v>
      </c>
      <c r="AL43" s="6"/>
      <c r="AM43" s="2">
        <v>1</v>
      </c>
      <c r="AN43" s="2">
        <v>2</v>
      </c>
      <c r="AO43" s="2">
        <v>1</v>
      </c>
      <c r="AP43" s="2">
        <v>0</v>
      </c>
      <c r="AQ43" s="2">
        <v>-1</v>
      </c>
      <c r="AR43" s="2">
        <v>1</v>
      </c>
      <c r="AS43" s="2">
        <v>0</v>
      </c>
      <c r="AT43" s="2">
        <v>1</v>
      </c>
      <c r="AU43" s="2">
        <v>-1</v>
      </c>
      <c r="AV43" s="2">
        <v>0</v>
      </c>
      <c r="AW43" s="2">
        <v>1</v>
      </c>
      <c r="AX43" s="2">
        <v>0</v>
      </c>
      <c r="AY43" s="2">
        <v>0</v>
      </c>
      <c r="AZ43" s="2">
        <v>1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1</v>
      </c>
      <c r="BG43" s="2">
        <v>0</v>
      </c>
      <c r="BH43" s="2">
        <v>-1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-1</v>
      </c>
      <c r="BU43" s="2">
        <v>-1</v>
      </c>
      <c r="BV43" s="2">
        <v>-1</v>
      </c>
      <c r="BW43" s="2">
        <v>-1</v>
      </c>
      <c r="BX43" s="2">
        <v>0</v>
      </c>
      <c r="BY43" s="2">
        <v>-1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-1</v>
      </c>
      <c r="CG43" s="2">
        <v>0</v>
      </c>
      <c r="CH43" s="2">
        <v>0</v>
      </c>
      <c r="CI43" s="2">
        <v>0</v>
      </c>
      <c r="CJ43" s="2">
        <v>-1</v>
      </c>
      <c r="CK43" s="2">
        <v>-1</v>
      </c>
      <c r="CL43" s="2">
        <v>-1</v>
      </c>
      <c r="CM43" s="2">
        <v>0</v>
      </c>
      <c r="CN43" s="2">
        <v>0</v>
      </c>
      <c r="CO43" s="2">
        <v>0</v>
      </c>
      <c r="CP43" s="2">
        <v>-1</v>
      </c>
      <c r="CQ43" s="2">
        <v>0</v>
      </c>
      <c r="CR43" s="2">
        <v>0</v>
      </c>
      <c r="CS43" s="2">
        <v>0</v>
      </c>
      <c r="CT43" s="2">
        <v>0</v>
      </c>
      <c r="CU43" s="2">
        <v>-1</v>
      </c>
      <c r="CW43" s="2">
        <f>SUM(G43:CU43)+SUM(AL12:AL104)</f>
        <v>-2</v>
      </c>
      <c r="CX43" s="2">
        <f t="shared" si="0"/>
        <v>-0.0035842293906810036</v>
      </c>
      <c r="CY43" s="2">
        <f t="shared" si="1"/>
        <v>0.9964285714285716</v>
      </c>
      <c r="CZ43" s="2">
        <f>'User input &amp; perf score'!BN42</f>
        <v>196.25</v>
      </c>
      <c r="DA43" s="2">
        <f t="shared" si="2"/>
        <v>195.54910714285717</v>
      </c>
    </row>
    <row r="44" spans="2:105" ht="10.5">
      <c r="B44" s="2" t="s">
        <v>177</v>
      </c>
      <c r="AM44" s="6"/>
      <c r="AN44" s="2">
        <v>2</v>
      </c>
      <c r="AO44" s="2">
        <v>1</v>
      </c>
      <c r="AP44" s="2">
        <v>1</v>
      </c>
      <c r="AQ44" s="2">
        <v>0</v>
      </c>
      <c r="AR44" s="2">
        <v>1</v>
      </c>
      <c r="AS44" s="2">
        <v>1</v>
      </c>
      <c r="AT44" s="2">
        <v>1</v>
      </c>
      <c r="AU44" s="2">
        <v>0</v>
      </c>
      <c r="AV44" s="2">
        <v>0</v>
      </c>
      <c r="AW44" s="2">
        <v>1</v>
      </c>
      <c r="AX44" s="2">
        <v>0</v>
      </c>
      <c r="AY44" s="2">
        <v>0</v>
      </c>
      <c r="AZ44" s="2">
        <v>1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1</v>
      </c>
      <c r="BG44" s="2">
        <v>0</v>
      </c>
      <c r="BH44" s="2">
        <v>-1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-1</v>
      </c>
      <c r="BU44" s="2">
        <v>-1</v>
      </c>
      <c r="BV44" s="2">
        <v>-1</v>
      </c>
      <c r="BW44" s="2">
        <v>1</v>
      </c>
      <c r="BX44" s="2">
        <v>0</v>
      </c>
      <c r="BY44" s="2">
        <v>-1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-1</v>
      </c>
      <c r="CG44" s="2">
        <v>0</v>
      </c>
      <c r="CH44" s="2">
        <v>0</v>
      </c>
      <c r="CI44" s="2">
        <v>0</v>
      </c>
      <c r="CJ44" s="2">
        <v>-1</v>
      </c>
      <c r="CK44" s="2">
        <v>-1</v>
      </c>
      <c r="CL44" s="2">
        <v>-1</v>
      </c>
      <c r="CM44" s="2">
        <v>0</v>
      </c>
      <c r="CN44" s="2">
        <v>0</v>
      </c>
      <c r="CO44" s="2">
        <v>0</v>
      </c>
      <c r="CP44" s="2">
        <v>-1</v>
      </c>
      <c r="CQ44" s="2">
        <v>0</v>
      </c>
      <c r="CR44" s="2">
        <v>0</v>
      </c>
      <c r="CS44" s="2">
        <v>0</v>
      </c>
      <c r="CT44" s="2">
        <v>0</v>
      </c>
      <c r="CU44" s="2">
        <v>-1</v>
      </c>
      <c r="CW44" s="2">
        <f>SUM(G44:CU44)+SUM(AM12:AM104)</f>
        <v>2</v>
      </c>
      <c r="CX44" s="2">
        <f t="shared" si="0"/>
        <v>0.0035842293906810036</v>
      </c>
      <c r="CY44" s="2">
        <f t="shared" si="1"/>
        <v>1.0035971223021583</v>
      </c>
      <c r="CZ44" s="2">
        <f>'User input &amp; perf score'!BP42</f>
        <v>195</v>
      </c>
      <c r="DA44" s="2">
        <f t="shared" si="2"/>
        <v>195.70143884892087</v>
      </c>
    </row>
    <row r="45" spans="2:105" ht="10.5">
      <c r="B45" s="2" t="s">
        <v>178</v>
      </c>
      <c r="AN45" s="6"/>
      <c r="AO45" s="2">
        <v>1</v>
      </c>
      <c r="AP45" s="2">
        <v>-2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W45" s="2">
        <f>SUM(G45:CU45)+SUM(AN12:AN104)</f>
        <v>4</v>
      </c>
      <c r="CX45" s="2">
        <f t="shared" si="0"/>
        <v>0.007168458781362007</v>
      </c>
      <c r="CY45" s="2">
        <f t="shared" si="1"/>
        <v>1.007220216606498</v>
      </c>
      <c r="CZ45" s="2">
        <f>'User input &amp; perf score'!BR42</f>
        <v>158.75</v>
      </c>
      <c r="DA45" s="2">
        <f t="shared" si="2"/>
        <v>159.89620938628158</v>
      </c>
    </row>
    <row r="46" spans="2:105" ht="10.5">
      <c r="B46" s="2" t="s">
        <v>179</v>
      </c>
      <c r="AO46" s="6"/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>
        <v>1</v>
      </c>
      <c r="AY46" s="2">
        <v>-2</v>
      </c>
      <c r="AZ46" s="2">
        <v>1</v>
      </c>
      <c r="BA46" s="2">
        <v>1</v>
      </c>
      <c r="BB46" s="2">
        <v>1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1</v>
      </c>
      <c r="BN46" s="2">
        <v>1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-1</v>
      </c>
      <c r="BU46" s="2">
        <v>0</v>
      </c>
      <c r="BV46" s="2">
        <v>0</v>
      </c>
      <c r="BW46" s="2">
        <v>-1</v>
      </c>
      <c r="BX46" s="2">
        <v>0</v>
      </c>
      <c r="BY46" s="2">
        <v>-1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-1</v>
      </c>
      <c r="CK46" s="2">
        <v>-1</v>
      </c>
      <c r="CL46" s="2">
        <v>-1</v>
      </c>
      <c r="CM46" s="2">
        <v>0</v>
      </c>
      <c r="CN46" s="2">
        <v>0</v>
      </c>
      <c r="CO46" s="2">
        <v>0</v>
      </c>
      <c r="CP46" s="2">
        <v>-1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W46" s="2">
        <f>SUM(G46:CU46)+SUM(AO12:AO104)</f>
        <v>-5</v>
      </c>
      <c r="CX46" s="2">
        <f t="shared" si="0"/>
        <v>-0.008960573476702509</v>
      </c>
      <c r="CY46" s="2">
        <f t="shared" si="1"/>
        <v>0.9911190053285969</v>
      </c>
      <c r="CZ46" s="2">
        <f>'User input &amp; perf score'!BT42</f>
        <v>182.5</v>
      </c>
      <c r="DA46" s="2">
        <f t="shared" si="2"/>
        <v>180.87921847246892</v>
      </c>
    </row>
    <row r="47" spans="1:105" ht="10.5">
      <c r="A47" s="2" t="s">
        <v>180</v>
      </c>
      <c r="B47" s="2" t="s">
        <v>181</v>
      </c>
      <c r="AP47" s="6"/>
      <c r="AQ47" s="2">
        <v>-1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W47" s="2">
        <f>SUM(G47:CU47)+SUM(AP12:AP104)</f>
        <v>-3</v>
      </c>
      <c r="CX47" s="2">
        <f t="shared" si="0"/>
        <v>-0.005376344086021506</v>
      </c>
      <c r="CY47" s="2">
        <f t="shared" si="1"/>
        <v>0.9946524064171123</v>
      </c>
      <c r="CZ47" s="2">
        <f>'User input &amp; perf score'!BV42</f>
        <v>132</v>
      </c>
      <c r="DA47" s="2">
        <f t="shared" si="2"/>
        <v>131.2941176470588</v>
      </c>
    </row>
    <row r="48" spans="2:105" ht="10.5">
      <c r="B48" s="2" t="s">
        <v>182</v>
      </c>
      <c r="AQ48" s="6"/>
      <c r="AR48" s="2">
        <v>-1</v>
      </c>
      <c r="AS48" s="2">
        <v>-1</v>
      </c>
      <c r="AT48" s="2">
        <v>-1</v>
      </c>
      <c r="AU48" s="2">
        <v>-1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-1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W48" s="2">
        <f>SUM(G48:CU48)+SUM(AQ12:AQ104)</f>
        <v>-13</v>
      </c>
      <c r="CX48" s="2">
        <f t="shared" si="0"/>
        <v>-0.023297491039426525</v>
      </c>
      <c r="CY48" s="2">
        <f t="shared" si="1"/>
        <v>0.9772329246935201</v>
      </c>
      <c r="CZ48" s="2">
        <f>'User input &amp; perf score'!BX42</f>
        <v>86.25</v>
      </c>
      <c r="DA48" s="2">
        <f t="shared" si="2"/>
        <v>84.28633975481611</v>
      </c>
    </row>
    <row r="49" spans="2:105" ht="10.5">
      <c r="B49" s="2" t="s">
        <v>183</v>
      </c>
      <c r="AR49" s="6"/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W49" s="2">
        <f>SUM(G49:CU49)+SUM(AR12:AR104)</f>
        <v>-1</v>
      </c>
      <c r="CX49" s="2">
        <f t="shared" si="0"/>
        <v>-0.0017921146953405018</v>
      </c>
      <c r="CY49" s="2">
        <f t="shared" si="1"/>
        <v>0.9982110912343469</v>
      </c>
      <c r="CZ49" s="2">
        <f>'User input &amp; perf score'!BZ42</f>
        <v>155.25</v>
      </c>
      <c r="DA49" s="2">
        <f t="shared" si="2"/>
        <v>154.97227191413236</v>
      </c>
    </row>
    <row r="50" spans="2:105" ht="10.5">
      <c r="B50" s="2" t="s">
        <v>184</v>
      </c>
      <c r="AS50" s="6"/>
      <c r="AT50" s="2">
        <v>2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-1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-1</v>
      </c>
      <c r="CG50" s="2">
        <v>-1</v>
      </c>
      <c r="CH50" s="2">
        <v>-1</v>
      </c>
      <c r="CI50" s="2">
        <v>-1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W50" s="2">
        <f>SUM(G50:CU50)+SUM(AS12:AS104)</f>
        <v>-5</v>
      </c>
      <c r="CX50" s="2">
        <f t="shared" si="0"/>
        <v>-0.008960573476702509</v>
      </c>
      <c r="CY50" s="2">
        <f t="shared" si="1"/>
        <v>0.9911190053285969</v>
      </c>
      <c r="CZ50" s="2">
        <f>'User input &amp; perf score'!CB42</f>
        <v>100.5</v>
      </c>
      <c r="DA50" s="2">
        <f t="shared" si="2"/>
        <v>99.60746003552399</v>
      </c>
    </row>
    <row r="51" spans="2:105" ht="10.5">
      <c r="B51" s="2" t="s">
        <v>101</v>
      </c>
      <c r="AT51" s="6"/>
      <c r="AU51" s="2">
        <v>-1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-1</v>
      </c>
      <c r="BH51" s="2">
        <v>-1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-1</v>
      </c>
      <c r="CG51" s="2">
        <v>-1</v>
      </c>
      <c r="CH51" s="2">
        <v>-1</v>
      </c>
      <c r="CI51" s="2">
        <v>-1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W51" s="2">
        <f>SUM(G51:CU51)+SUM(AT12:AT104)</f>
        <v>-7</v>
      </c>
      <c r="CX51" s="2">
        <f t="shared" si="0"/>
        <v>-0.012544802867383513</v>
      </c>
      <c r="CY51" s="2">
        <f t="shared" si="1"/>
        <v>0.9876106194690265</v>
      </c>
      <c r="CZ51" s="2">
        <f>'User input &amp; perf score'!CD42</f>
        <v>126</v>
      </c>
      <c r="DA51" s="2">
        <f t="shared" si="2"/>
        <v>124.43893805309735</v>
      </c>
    </row>
    <row r="52" spans="2:105" ht="10.5">
      <c r="B52" s="2" t="s">
        <v>62</v>
      </c>
      <c r="AU52" s="6"/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-1</v>
      </c>
      <c r="BH52" s="2">
        <v>-1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W52" s="2">
        <f>SUM(G52:CU52)+SUM(AU12:AU104)</f>
        <v>-10</v>
      </c>
      <c r="CX52" s="2">
        <f t="shared" si="0"/>
        <v>-0.017921146953405017</v>
      </c>
      <c r="CY52" s="2">
        <f t="shared" si="1"/>
        <v>0.982394366197183</v>
      </c>
      <c r="CZ52" s="2">
        <f>'User input &amp; perf score'!CF42</f>
        <v>104.25</v>
      </c>
      <c r="DA52" s="2">
        <f t="shared" si="2"/>
        <v>102.41461267605632</v>
      </c>
    </row>
    <row r="53" spans="2:105" ht="10.5">
      <c r="B53" s="2" t="s">
        <v>63</v>
      </c>
      <c r="AV53" s="6"/>
      <c r="AW53" s="2">
        <v>2</v>
      </c>
      <c r="AX53" s="2">
        <v>1</v>
      </c>
      <c r="AY53" s="2">
        <v>0</v>
      </c>
      <c r="AZ53" s="2">
        <v>2</v>
      </c>
      <c r="BA53" s="2">
        <v>2</v>
      </c>
      <c r="BB53" s="2">
        <v>1</v>
      </c>
      <c r="BC53" s="2">
        <v>0</v>
      </c>
      <c r="BD53" s="2">
        <v>0</v>
      </c>
      <c r="BE53" s="2">
        <v>0</v>
      </c>
      <c r="BF53" s="2">
        <v>0</v>
      </c>
      <c r="BG53" s="2">
        <v>-1</v>
      </c>
      <c r="BH53" s="2">
        <v>-1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W53" s="2">
        <f>SUM(G53:CU53)+SUM(AV12:AV104)</f>
        <v>-3</v>
      </c>
      <c r="CX53" s="2">
        <f t="shared" si="0"/>
        <v>-0.005376344086021506</v>
      </c>
      <c r="CY53" s="2">
        <f t="shared" si="1"/>
        <v>0.9946524064171123</v>
      </c>
      <c r="CZ53" s="2">
        <f>'User input &amp; perf score'!CH42</f>
        <v>138.75</v>
      </c>
      <c r="DA53" s="2">
        <f t="shared" si="2"/>
        <v>138.00802139037432</v>
      </c>
    </row>
    <row r="54" spans="2:105" ht="10.5">
      <c r="B54" s="2" t="s">
        <v>156</v>
      </c>
      <c r="AW54" s="6"/>
      <c r="AX54" s="2">
        <v>2</v>
      </c>
      <c r="AY54" s="2">
        <v>1</v>
      </c>
      <c r="AZ54" s="2">
        <v>1</v>
      </c>
      <c r="BA54" s="2">
        <v>1</v>
      </c>
      <c r="BB54" s="2">
        <v>1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W54" s="2">
        <f>SUM(G54:CU54)+SUM(AW12:AW104)</f>
        <v>5</v>
      </c>
      <c r="CX54" s="2">
        <f t="shared" si="0"/>
        <v>0.008960573476702509</v>
      </c>
      <c r="CY54" s="2">
        <f t="shared" si="1"/>
        <v>1.0090415913200723</v>
      </c>
      <c r="CZ54" s="2">
        <f>'User input &amp; perf score'!CJ42</f>
        <v>138.75</v>
      </c>
      <c r="DA54" s="2">
        <f t="shared" si="2"/>
        <v>140.00452079566003</v>
      </c>
    </row>
    <row r="55" spans="2:105" ht="10.5">
      <c r="B55" s="2" t="s">
        <v>64</v>
      </c>
      <c r="AX55" s="6"/>
      <c r="AY55" s="2">
        <v>1</v>
      </c>
      <c r="AZ55" s="2">
        <v>1</v>
      </c>
      <c r="BA55" s="2">
        <v>1</v>
      </c>
      <c r="BB55" s="2">
        <v>1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W55" s="2">
        <f>SUM(G55:CU55)+SUM(AX12:AX104)</f>
        <v>-1</v>
      </c>
      <c r="CX55" s="2">
        <f t="shared" si="0"/>
        <v>-0.0017921146953405018</v>
      </c>
      <c r="CY55" s="2">
        <f t="shared" si="1"/>
        <v>0.9982110912343469</v>
      </c>
      <c r="CZ55" s="2">
        <f>'User input &amp; perf score'!CL42</f>
        <v>137.25</v>
      </c>
      <c r="DA55" s="2">
        <f t="shared" si="2"/>
        <v>137.00447227191412</v>
      </c>
    </row>
    <row r="56" spans="2:105" ht="10.5">
      <c r="B56" s="2" t="s">
        <v>65</v>
      </c>
      <c r="AY56" s="6"/>
      <c r="AZ56" s="2">
        <v>2</v>
      </c>
      <c r="BA56" s="2">
        <v>-1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-1</v>
      </c>
      <c r="BW56" s="2">
        <v>-2</v>
      </c>
      <c r="BX56" s="2">
        <v>-1</v>
      </c>
      <c r="BY56" s="2">
        <v>-2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W56" s="2">
        <f>SUM(G56:CU56)+SUM(AY12:AY104)</f>
        <v>-15</v>
      </c>
      <c r="CX56" s="2">
        <f t="shared" si="0"/>
        <v>-0.026881720430107527</v>
      </c>
      <c r="CY56" s="2">
        <f t="shared" si="1"/>
        <v>0.9738219895287958</v>
      </c>
      <c r="CZ56" s="2">
        <f>'User input &amp; perf score'!CN42</f>
        <v>147</v>
      </c>
      <c r="DA56" s="2">
        <f t="shared" si="2"/>
        <v>143.15183246073298</v>
      </c>
    </row>
    <row r="57" spans="2:105" ht="10.5">
      <c r="B57" s="2" t="s">
        <v>66</v>
      </c>
      <c r="AZ57" s="6"/>
      <c r="BA57" s="2">
        <v>2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-1</v>
      </c>
      <c r="BV57" s="2">
        <v>-1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-1</v>
      </c>
      <c r="CG57" s="2">
        <v>0</v>
      </c>
      <c r="CH57" s="2">
        <v>0</v>
      </c>
      <c r="CI57" s="2">
        <v>0</v>
      </c>
      <c r="CJ57" s="2">
        <v>-2</v>
      </c>
      <c r="CK57" s="2">
        <v>-1</v>
      </c>
      <c r="CL57" s="2">
        <v>-1</v>
      </c>
      <c r="CM57" s="2">
        <v>0</v>
      </c>
      <c r="CN57" s="2">
        <v>-1</v>
      </c>
      <c r="CO57" s="2">
        <v>0</v>
      </c>
      <c r="CP57" s="2">
        <v>-1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W57" s="2">
        <f>SUM(G57:CU57)+SUM(AZ12:AZ104)</f>
        <v>3</v>
      </c>
      <c r="CX57" s="2">
        <f t="shared" si="0"/>
        <v>0.005376344086021506</v>
      </c>
      <c r="CY57" s="2">
        <f t="shared" si="1"/>
        <v>1.0054054054054054</v>
      </c>
      <c r="CZ57" s="2">
        <f>'User input &amp; perf score'!CP42</f>
        <v>33</v>
      </c>
      <c r="DA57" s="2">
        <f t="shared" si="2"/>
        <v>33.178378378378376</v>
      </c>
    </row>
    <row r="58" spans="2:105" ht="10.5">
      <c r="B58" s="2" t="s">
        <v>67</v>
      </c>
      <c r="BA58" s="6"/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-1</v>
      </c>
      <c r="BW58" s="2">
        <v>-1</v>
      </c>
      <c r="BX58" s="2">
        <v>0</v>
      </c>
      <c r="BY58" s="2">
        <v>-1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W58" s="2">
        <f>SUM(G58:CU58)+SUM(BA12:BA104)</f>
        <v>-4</v>
      </c>
      <c r="CX58" s="2">
        <f t="shared" si="0"/>
        <v>-0.007168458781362007</v>
      </c>
      <c r="CY58" s="2">
        <f t="shared" si="1"/>
        <v>0.99288256227758</v>
      </c>
      <c r="CZ58" s="2">
        <f>'User input &amp; perf score'!CR42</f>
        <v>149.25</v>
      </c>
      <c r="DA58" s="2">
        <f t="shared" si="2"/>
        <v>148.1877224199288</v>
      </c>
    </row>
    <row r="59" spans="2:105" ht="10.5">
      <c r="B59" s="2" t="s">
        <v>68</v>
      </c>
      <c r="BB59" s="6"/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W59" s="2">
        <f>SUM(G59:CU59)+SUM(BB12:BB104)</f>
        <v>-4</v>
      </c>
      <c r="CX59" s="2">
        <f t="shared" si="0"/>
        <v>-0.007168458781362007</v>
      </c>
      <c r="CY59" s="2">
        <f t="shared" si="1"/>
        <v>0.99288256227758</v>
      </c>
      <c r="CZ59" s="2">
        <f>'User input &amp; perf score'!CT42</f>
        <v>150</v>
      </c>
      <c r="DA59" s="2">
        <f t="shared" si="2"/>
        <v>148.932384341637</v>
      </c>
    </row>
    <row r="60" spans="2:105" ht="10.5">
      <c r="B60" s="2" t="s">
        <v>69</v>
      </c>
      <c r="BC60" s="6"/>
      <c r="BD60" s="2">
        <v>0</v>
      </c>
      <c r="BE60" s="2">
        <v>0</v>
      </c>
      <c r="BF60" s="2">
        <v>1</v>
      </c>
      <c r="BG60" s="2">
        <v>1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-1</v>
      </c>
      <c r="BV60" s="2">
        <v>-1</v>
      </c>
      <c r="BW60" s="2">
        <v>-1</v>
      </c>
      <c r="BX60" s="2">
        <v>0</v>
      </c>
      <c r="BY60" s="2">
        <v>-1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-1</v>
      </c>
      <c r="CG60" s="2">
        <v>0</v>
      </c>
      <c r="CH60" s="2">
        <v>-1</v>
      </c>
      <c r="CI60" s="2">
        <v>-1</v>
      </c>
      <c r="CJ60" s="2">
        <v>-1</v>
      </c>
      <c r="CK60" s="2">
        <v>-1</v>
      </c>
      <c r="CL60" s="2">
        <v>-1</v>
      </c>
      <c r="CM60" s="2">
        <v>0</v>
      </c>
      <c r="CN60" s="2">
        <v>0</v>
      </c>
      <c r="CO60" s="2">
        <v>0</v>
      </c>
      <c r="CP60" s="2">
        <v>-1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W60" s="2">
        <f>SUM(G60:CU60)+SUM(BC12:BC104)</f>
        <v>-12</v>
      </c>
      <c r="CX60" s="2">
        <f t="shared" si="0"/>
        <v>-0.021505376344086023</v>
      </c>
      <c r="CY60" s="2">
        <f t="shared" si="1"/>
        <v>0.9789473684210527</v>
      </c>
      <c r="CZ60" s="2">
        <f>'User input &amp; perf score'!CV42</f>
        <v>12.999999999999996</v>
      </c>
      <c r="DA60" s="2">
        <f t="shared" si="2"/>
        <v>12.72631578947368</v>
      </c>
    </row>
    <row r="61" spans="2:105" ht="10.5">
      <c r="B61" s="2" t="s">
        <v>70</v>
      </c>
      <c r="BD61" s="6"/>
      <c r="BE61" s="2">
        <v>-2</v>
      </c>
      <c r="BF61" s="2">
        <v>0</v>
      </c>
      <c r="BG61" s="2">
        <v>0</v>
      </c>
      <c r="BH61" s="2">
        <v>0</v>
      </c>
      <c r="BI61" s="2">
        <v>0</v>
      </c>
      <c r="BJ61" s="2">
        <v>-1</v>
      </c>
      <c r="BK61" s="2">
        <v>-1</v>
      </c>
      <c r="BL61" s="2">
        <v>-1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-1</v>
      </c>
      <c r="BV61" s="2">
        <v>-1</v>
      </c>
      <c r="BW61" s="2">
        <v>-1</v>
      </c>
      <c r="BX61" s="2">
        <v>-1</v>
      </c>
      <c r="BY61" s="2">
        <v>-1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-1</v>
      </c>
      <c r="CG61" s="2">
        <v>0</v>
      </c>
      <c r="CH61" s="2">
        <v>0</v>
      </c>
      <c r="CI61" s="2">
        <v>0</v>
      </c>
      <c r="CJ61" s="2">
        <v>-1</v>
      </c>
      <c r="CK61" s="2">
        <v>-1</v>
      </c>
      <c r="CL61" s="2">
        <v>-1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W61" s="2">
        <f>SUM(G61:CU61)+SUM(BD12:BD104)</f>
        <v>-16</v>
      </c>
      <c r="CX61" s="2">
        <f t="shared" si="0"/>
        <v>-0.02867383512544803</v>
      </c>
      <c r="CY61" s="2">
        <f t="shared" si="1"/>
        <v>0.9721254355400697</v>
      </c>
      <c r="CZ61" s="2">
        <f>'User input &amp; perf score'!CX42</f>
        <v>100.5</v>
      </c>
      <c r="DA61" s="2">
        <f t="shared" si="2"/>
        <v>97.69860627177701</v>
      </c>
    </row>
    <row r="62" spans="2:105" ht="10.5">
      <c r="B62" s="2" t="s">
        <v>71</v>
      </c>
      <c r="BE62" s="6"/>
      <c r="BF62" s="2">
        <v>0</v>
      </c>
      <c r="BG62" s="2">
        <v>0</v>
      </c>
      <c r="BH62" s="2">
        <v>0</v>
      </c>
      <c r="BI62" s="2">
        <v>0</v>
      </c>
      <c r="BJ62" s="2">
        <v>-1</v>
      </c>
      <c r="BK62" s="2">
        <v>-1</v>
      </c>
      <c r="BL62" s="2">
        <v>-1</v>
      </c>
      <c r="BM62" s="2">
        <v>0</v>
      </c>
      <c r="BN62" s="2">
        <v>1</v>
      </c>
      <c r="BO62" s="2">
        <v>0</v>
      </c>
      <c r="BP62" s="2">
        <v>0</v>
      </c>
      <c r="BQ62" s="2">
        <v>0</v>
      </c>
      <c r="BR62" s="2">
        <v>-1</v>
      </c>
      <c r="BS62" s="2">
        <v>-1</v>
      </c>
      <c r="BT62" s="2">
        <v>-1</v>
      </c>
      <c r="BU62" s="2">
        <v>-1</v>
      </c>
      <c r="BV62" s="2">
        <v>-1</v>
      </c>
      <c r="BW62" s="2">
        <v>-1</v>
      </c>
      <c r="BX62" s="2">
        <v>-1</v>
      </c>
      <c r="BY62" s="2">
        <v>-1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-1</v>
      </c>
      <c r="CK62" s="2">
        <v>-1</v>
      </c>
      <c r="CL62" s="2">
        <v>-1</v>
      </c>
      <c r="CM62" s="2">
        <v>0</v>
      </c>
      <c r="CN62" s="2">
        <v>-1</v>
      </c>
      <c r="CO62" s="2">
        <v>0</v>
      </c>
      <c r="CP62" s="2">
        <v>-1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W62" s="2">
        <f>SUM(G62:CU62)+SUM(BE12:BE104)</f>
        <v>-18</v>
      </c>
      <c r="CX62" s="2">
        <f t="shared" si="0"/>
        <v>-0.03225806451612903</v>
      </c>
      <c r="CY62" s="2">
        <f t="shared" si="1"/>
        <v>0.96875</v>
      </c>
      <c r="CZ62" s="2">
        <f>'User input &amp; perf score'!CZ42</f>
        <v>103.5</v>
      </c>
      <c r="DA62" s="2">
        <f t="shared" si="2"/>
        <v>100.265625</v>
      </c>
    </row>
    <row r="63" spans="1:105" ht="10.5">
      <c r="A63" s="2" t="s">
        <v>72</v>
      </c>
      <c r="B63" s="2" t="s">
        <v>73</v>
      </c>
      <c r="BF63" s="6"/>
      <c r="BG63" s="2">
        <v>1</v>
      </c>
      <c r="BH63" s="2">
        <v>0</v>
      </c>
      <c r="BI63" s="2">
        <v>1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1</v>
      </c>
      <c r="BR63" s="2">
        <v>0</v>
      </c>
      <c r="BS63" s="2">
        <v>0</v>
      </c>
      <c r="BT63" s="2">
        <v>0</v>
      </c>
      <c r="BU63" s="2">
        <v>-1</v>
      </c>
      <c r="BV63" s="2">
        <v>0</v>
      </c>
      <c r="BW63" s="2">
        <v>-1</v>
      </c>
      <c r="BX63" s="2">
        <v>-1</v>
      </c>
      <c r="BY63" s="2">
        <v>-1</v>
      </c>
      <c r="BZ63" s="2">
        <v>-1</v>
      </c>
      <c r="CA63" s="2">
        <v>0</v>
      </c>
      <c r="CB63" s="2">
        <v>0</v>
      </c>
      <c r="CC63" s="2">
        <v>0</v>
      </c>
      <c r="CD63" s="2">
        <v>0</v>
      </c>
      <c r="CE63" s="2">
        <v>1</v>
      </c>
      <c r="CF63" s="2">
        <v>1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W63" s="2">
        <f>SUM(G63:CU63)+SUM(BF12:BF104)</f>
        <v>3</v>
      </c>
      <c r="CX63" s="2">
        <f t="shared" si="0"/>
        <v>0.005376344086021506</v>
      </c>
      <c r="CY63" s="2">
        <f t="shared" si="1"/>
        <v>1.0054054054054054</v>
      </c>
      <c r="CZ63" s="2">
        <f>'User input &amp; perf score'!DB42</f>
        <v>13.899999999999997</v>
      </c>
      <c r="DA63" s="2">
        <f t="shared" si="2"/>
        <v>13.975135135135131</v>
      </c>
    </row>
    <row r="64" spans="2:105" ht="10.5">
      <c r="B64" s="2" t="s">
        <v>74</v>
      </c>
      <c r="BG64" s="6"/>
      <c r="BH64" s="2">
        <v>-1</v>
      </c>
      <c r="BI64" s="2">
        <v>1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-1</v>
      </c>
      <c r="BU64" s="2">
        <v>-1</v>
      </c>
      <c r="BV64" s="2">
        <v>0</v>
      </c>
      <c r="BW64" s="2">
        <v>-1</v>
      </c>
      <c r="BX64" s="2">
        <v>-1</v>
      </c>
      <c r="BY64" s="2">
        <v>-1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W64" s="2">
        <f>SUM(G64:CU64)+SUM(BG12:BG104)</f>
        <v>-12</v>
      </c>
      <c r="CX64" s="2">
        <f t="shared" si="0"/>
        <v>-0.021505376344086023</v>
      </c>
      <c r="CY64" s="2">
        <f t="shared" si="1"/>
        <v>0.9789473684210527</v>
      </c>
      <c r="CZ64" s="2">
        <f>'User input &amp; perf score'!DD42</f>
        <v>13.399999999999999</v>
      </c>
      <c r="DA64" s="2">
        <f t="shared" si="2"/>
        <v>13.117894736842105</v>
      </c>
    </row>
    <row r="65" spans="2:105" ht="10.5">
      <c r="B65" s="2" t="s">
        <v>185</v>
      </c>
      <c r="BH65" s="6"/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-1</v>
      </c>
      <c r="CO65" s="2">
        <v>0</v>
      </c>
      <c r="CP65" s="2">
        <v>-1</v>
      </c>
      <c r="CQ65" s="2">
        <v>-1</v>
      </c>
      <c r="CR65" s="2">
        <v>0</v>
      </c>
      <c r="CS65" s="2">
        <v>0</v>
      </c>
      <c r="CT65" s="2">
        <v>0</v>
      </c>
      <c r="CU65" s="2">
        <v>0</v>
      </c>
      <c r="CW65" s="2">
        <f>SUM(G65:CU65)+SUM(BH12:BH104)</f>
        <v>-16</v>
      </c>
      <c r="CX65" s="2">
        <f t="shared" si="0"/>
        <v>-0.02867383512544803</v>
      </c>
      <c r="CY65" s="2">
        <f t="shared" si="1"/>
        <v>0.9721254355400697</v>
      </c>
      <c r="CZ65" s="2">
        <f>'User input &amp; perf score'!DF42</f>
        <v>12.999999999999998</v>
      </c>
      <c r="DA65" s="2">
        <f t="shared" si="2"/>
        <v>12.637630662020904</v>
      </c>
    </row>
    <row r="66" spans="2:105" ht="10.5">
      <c r="B66" s="2" t="s">
        <v>186</v>
      </c>
      <c r="BI66" s="6"/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W66" s="2">
        <f>SUM(G66:CU66)+SUM(BI12:BI104)</f>
        <v>2</v>
      </c>
      <c r="CX66" s="2">
        <f t="shared" si="0"/>
        <v>0.0035842293906810036</v>
      </c>
      <c r="CY66" s="2">
        <f t="shared" si="1"/>
        <v>1.0035971223021583</v>
      </c>
      <c r="CZ66" s="2">
        <f>'User input &amp; perf score'!DH42</f>
        <v>12.000000000000002</v>
      </c>
      <c r="DA66" s="2">
        <f t="shared" si="2"/>
        <v>12.0431654676259</v>
      </c>
    </row>
    <row r="67" spans="2:105" ht="10.5">
      <c r="B67" s="2" t="s">
        <v>187</v>
      </c>
      <c r="BJ67" s="6"/>
      <c r="BK67" s="2">
        <v>1</v>
      </c>
      <c r="BL67" s="2">
        <v>1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-1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W67" s="2">
        <f>SUM(G67:CU67)+SUM(BJ12:BJ104)</f>
        <v>-2</v>
      </c>
      <c r="CX67" s="2">
        <f t="shared" si="0"/>
        <v>-0.0035842293906810036</v>
      </c>
      <c r="CY67" s="2">
        <f t="shared" si="1"/>
        <v>0.9964285714285716</v>
      </c>
      <c r="CZ67" s="2">
        <f>'User input &amp; perf score'!DJ42</f>
        <v>11.399999999999999</v>
      </c>
      <c r="DA67" s="2">
        <f t="shared" si="2"/>
        <v>11.359285714285715</v>
      </c>
    </row>
    <row r="68" spans="2:105" ht="10.5">
      <c r="B68" s="2" t="s">
        <v>188</v>
      </c>
      <c r="BK68" s="6"/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W68" s="2">
        <f>SUM(G68:CU68)+SUM(BK12:BK104)</f>
        <v>-3</v>
      </c>
      <c r="CX68" s="2">
        <f t="shared" si="0"/>
        <v>-0.005376344086021506</v>
      </c>
      <c r="CY68" s="2">
        <f t="shared" si="1"/>
        <v>0.9946524064171123</v>
      </c>
      <c r="CZ68" s="2">
        <f>'User input &amp; perf score'!DL42</f>
        <v>15.299999999999997</v>
      </c>
      <c r="DA68" s="2">
        <f t="shared" si="2"/>
        <v>15.218181818181815</v>
      </c>
    </row>
    <row r="69" spans="1:105" ht="10.5">
      <c r="A69" s="34"/>
      <c r="B69" s="2" t="s">
        <v>189</v>
      </c>
      <c r="BL69" s="6"/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-1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W69" s="2">
        <f>SUM(G69:CU69)+SUM(BL12:BL104)</f>
        <v>-2</v>
      </c>
      <c r="CX69" s="2">
        <f t="shared" si="0"/>
        <v>-0.0035842293906810036</v>
      </c>
      <c r="CY69" s="2">
        <f t="shared" si="1"/>
        <v>0.9964285714285716</v>
      </c>
      <c r="CZ69" s="36">
        <f>'User input &amp; perf score'!DN42</f>
        <v>1.4</v>
      </c>
      <c r="DA69" s="2">
        <f t="shared" si="2"/>
        <v>1.395</v>
      </c>
    </row>
    <row r="70" spans="2:105" ht="10.5">
      <c r="B70" s="2" t="s">
        <v>190</v>
      </c>
      <c r="BM70" s="6"/>
      <c r="BN70" s="2">
        <v>2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-1</v>
      </c>
      <c r="BX70" s="2">
        <v>-1</v>
      </c>
      <c r="BY70" s="2">
        <v>-1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-1</v>
      </c>
      <c r="CK70" s="2">
        <v>-1</v>
      </c>
      <c r="CL70" s="2">
        <v>-1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W70" s="2">
        <f>SUM(G70:CU70)+SUM(BM12:BM104)</f>
        <v>-9</v>
      </c>
      <c r="CX70" s="2">
        <f t="shared" si="0"/>
        <v>-0.016129032258064516</v>
      </c>
      <c r="CY70" s="2">
        <f t="shared" si="1"/>
        <v>0.9841269841269842</v>
      </c>
      <c r="CZ70" s="2">
        <f>'User input &amp; perf score'!DP42</f>
        <v>12.6</v>
      </c>
      <c r="DA70" s="2">
        <f t="shared" si="2"/>
        <v>12.4</v>
      </c>
    </row>
    <row r="71" spans="2:105" ht="10.5">
      <c r="B71" s="2" t="s">
        <v>191</v>
      </c>
      <c r="BN71" s="6"/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-1</v>
      </c>
      <c r="BX71" s="2">
        <v>-1</v>
      </c>
      <c r="BY71" s="2">
        <v>-1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-1</v>
      </c>
      <c r="CK71" s="2">
        <v>-1</v>
      </c>
      <c r="CL71" s="2">
        <v>-1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W71" s="2">
        <f>SUM(G71:CU71)+SUM(BN12:BN104)</f>
        <v>-2</v>
      </c>
      <c r="CX71" s="2">
        <f t="shared" si="0"/>
        <v>-0.0035842293906810036</v>
      </c>
      <c r="CY71" s="2">
        <f t="shared" si="1"/>
        <v>0.9964285714285716</v>
      </c>
      <c r="CZ71" s="2">
        <f>'User input &amp; perf score'!DR42</f>
        <v>14</v>
      </c>
      <c r="DA71" s="2">
        <f t="shared" si="2"/>
        <v>13.950000000000001</v>
      </c>
    </row>
    <row r="72" spans="2:105" ht="10.5">
      <c r="B72" s="2" t="s">
        <v>192</v>
      </c>
      <c r="BO72" s="6"/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W72" s="2">
        <f>SUM(G72:CU72)+SUM(BO12:BO104)</f>
        <v>-2</v>
      </c>
      <c r="CX72" s="2">
        <f t="shared" si="0"/>
        <v>-0.0035842293906810036</v>
      </c>
      <c r="CY72" s="2">
        <f t="shared" si="1"/>
        <v>0.9964285714285716</v>
      </c>
      <c r="CZ72" s="2">
        <f>'User input &amp; perf score'!DT42</f>
        <v>22.799999999999997</v>
      </c>
      <c r="DA72" s="2">
        <f t="shared" si="2"/>
        <v>22.71857142857143</v>
      </c>
    </row>
    <row r="73" spans="2:105" ht="10.5">
      <c r="B73" s="2" t="s">
        <v>193</v>
      </c>
      <c r="BP73" s="6"/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W73" s="2">
        <f>SUM(G73:CU73)+SUM(BP12:BP104)</f>
        <v>-2</v>
      </c>
      <c r="CX73" s="2">
        <f t="shared" si="0"/>
        <v>-0.0035842293906810036</v>
      </c>
      <c r="CY73" s="2">
        <f t="shared" si="1"/>
        <v>0.9964285714285716</v>
      </c>
      <c r="CZ73" s="2">
        <f>'User input &amp; perf score'!DV42</f>
        <v>19.500000000000007</v>
      </c>
      <c r="DA73" s="2">
        <f t="shared" si="2"/>
        <v>19.43035714285715</v>
      </c>
    </row>
    <row r="74" spans="2:105" ht="10.5">
      <c r="B74" s="2" t="s">
        <v>194</v>
      </c>
      <c r="BQ74" s="6"/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W74" s="2">
        <f>SUM(G74:CU74)+SUM(BQ12:BQ104)</f>
        <v>-1</v>
      </c>
      <c r="CX74" s="2">
        <f t="shared" si="0"/>
        <v>-0.0017921146953405018</v>
      </c>
      <c r="CY74" s="2">
        <f t="shared" si="1"/>
        <v>0.9982110912343469</v>
      </c>
      <c r="CZ74" s="2">
        <f>'User input &amp; perf score'!DX42</f>
        <v>21.000000000000004</v>
      </c>
      <c r="DA74" s="2">
        <f t="shared" si="2"/>
        <v>20.96243291592129</v>
      </c>
    </row>
    <row r="75" spans="2:105" ht="10.5">
      <c r="B75" s="2" t="s">
        <v>195</v>
      </c>
      <c r="BR75" s="6"/>
      <c r="BS75" s="2">
        <v>2</v>
      </c>
      <c r="BT75" s="2">
        <v>-1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2</v>
      </c>
      <c r="CN75" s="2">
        <v>0</v>
      </c>
      <c r="CO75" s="2">
        <v>2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2</v>
      </c>
      <c r="CW75" s="2">
        <f>SUM(G75:CU75)+SUM(BR12:BR104)</f>
        <v>0</v>
      </c>
      <c r="CX75" s="2">
        <f t="shared" si="0"/>
        <v>0</v>
      </c>
      <c r="CY75" s="2">
        <f t="shared" si="1"/>
        <v>1</v>
      </c>
      <c r="CZ75" s="2">
        <f>'User input &amp; perf score'!DZ42</f>
        <v>107.24999999999999</v>
      </c>
      <c r="DA75" s="2">
        <f t="shared" si="2"/>
        <v>107.24999999999999</v>
      </c>
    </row>
    <row r="76" spans="2:105" ht="10.5">
      <c r="B76" s="2" t="s">
        <v>196</v>
      </c>
      <c r="BS76" s="6"/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-1</v>
      </c>
      <c r="CN76" s="2">
        <v>0</v>
      </c>
      <c r="CO76" s="2">
        <v>-1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-1</v>
      </c>
      <c r="CW76" s="2">
        <f>SUM(G76:CU76)+SUM(BS12:BS104)</f>
        <v>-10</v>
      </c>
      <c r="CX76" s="2">
        <f t="shared" si="0"/>
        <v>-0.017921146953405017</v>
      </c>
      <c r="CY76" s="2">
        <f t="shared" si="1"/>
        <v>0.982394366197183</v>
      </c>
      <c r="CZ76" s="2">
        <f>'User input &amp; perf score'!EB42</f>
        <v>0</v>
      </c>
      <c r="DA76" s="2">
        <f t="shared" si="2"/>
        <v>0</v>
      </c>
    </row>
    <row r="77" spans="2:105" ht="10.5">
      <c r="B77" s="2" t="s">
        <v>197</v>
      </c>
      <c r="BT77" s="6"/>
      <c r="BU77" s="2">
        <v>-1</v>
      </c>
      <c r="BV77" s="2">
        <v>0</v>
      </c>
      <c r="BW77" s="2">
        <v>0</v>
      </c>
      <c r="BX77" s="2">
        <v>-1</v>
      </c>
      <c r="BY77" s="2">
        <v>-1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W77" s="2">
        <f>SUM(G77:CU77)+SUM(BT12:BT104)</f>
        <v>-22</v>
      </c>
      <c r="CX77" s="2">
        <f aca="true" t="shared" si="3" ref="CX77:CX104">(CW77)/558</f>
        <v>-0.03942652329749104</v>
      </c>
      <c r="CY77" s="2">
        <f aca="true" t="shared" si="4" ref="CY77:CY104">1/(1-CX77)</f>
        <v>0.9620689655172413</v>
      </c>
      <c r="CZ77" s="2">
        <f>'User input &amp; perf score'!ED42</f>
        <v>0</v>
      </c>
      <c r="DA77" s="2">
        <f aca="true" t="shared" si="5" ref="DA77:DA104">CY77*CZ77</f>
        <v>0</v>
      </c>
    </row>
    <row r="78" spans="1:105" ht="10.5">
      <c r="A78" s="2" t="s">
        <v>198</v>
      </c>
      <c r="B78" s="2" t="s">
        <v>98</v>
      </c>
      <c r="BU78" s="6"/>
      <c r="BV78" s="2">
        <v>-1</v>
      </c>
      <c r="BW78" s="2">
        <v>-1</v>
      </c>
      <c r="BX78" s="2">
        <v>0</v>
      </c>
      <c r="BY78" s="2">
        <v>-1</v>
      </c>
      <c r="BZ78" s="2">
        <v>-1</v>
      </c>
      <c r="CA78" s="2">
        <v>0</v>
      </c>
      <c r="CB78" s="2">
        <v>0</v>
      </c>
      <c r="CC78" s="2">
        <v>0</v>
      </c>
      <c r="CD78" s="2">
        <v>0</v>
      </c>
      <c r="CE78" s="2">
        <v>1</v>
      </c>
      <c r="CF78" s="2">
        <v>-2</v>
      </c>
      <c r="CG78" s="2">
        <v>0</v>
      </c>
      <c r="CH78" s="2">
        <v>1</v>
      </c>
      <c r="CI78" s="2">
        <v>0</v>
      </c>
      <c r="CJ78" s="2">
        <v>-1</v>
      </c>
      <c r="CK78" s="2">
        <v>-1</v>
      </c>
      <c r="CL78" s="2">
        <v>-1</v>
      </c>
      <c r="CM78" s="2">
        <v>0</v>
      </c>
      <c r="CN78" s="2">
        <v>-1</v>
      </c>
      <c r="CO78" s="2">
        <v>-1</v>
      </c>
      <c r="CP78" s="2">
        <v>-1</v>
      </c>
      <c r="CQ78" s="2">
        <v>-1</v>
      </c>
      <c r="CR78" s="2">
        <v>0</v>
      </c>
      <c r="CS78" s="2">
        <v>0</v>
      </c>
      <c r="CT78" s="2">
        <v>0</v>
      </c>
      <c r="CU78" s="2">
        <v>-1</v>
      </c>
      <c r="CW78" s="2">
        <f>SUM(G78:CU78)+SUM(BU12:BU104)</f>
        <v>-33</v>
      </c>
      <c r="CX78" s="2">
        <f t="shared" si="3"/>
        <v>-0.05913978494623656</v>
      </c>
      <c r="CY78" s="2">
        <f t="shared" si="4"/>
        <v>0.9441624365482234</v>
      </c>
      <c r="CZ78" s="2">
        <f>'User input &amp; perf score'!EF42</f>
        <v>4.2</v>
      </c>
      <c r="DA78" s="2">
        <f t="shared" si="5"/>
        <v>3.9654822335025384</v>
      </c>
    </row>
    <row r="79" spans="2:105" ht="10.5">
      <c r="B79" s="2" t="s">
        <v>200</v>
      </c>
      <c r="BV79" s="6"/>
      <c r="BW79" s="2">
        <v>-1</v>
      </c>
      <c r="BX79" s="2">
        <v>0</v>
      </c>
      <c r="BY79" s="2">
        <v>-1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-1</v>
      </c>
      <c r="CG79" s="2">
        <v>0</v>
      </c>
      <c r="CH79" s="2">
        <v>0</v>
      </c>
      <c r="CI79" s="2">
        <v>0</v>
      </c>
      <c r="CJ79" s="2">
        <v>-2</v>
      </c>
      <c r="CK79" s="2">
        <v>-1</v>
      </c>
      <c r="CL79" s="2">
        <v>-1</v>
      </c>
      <c r="CM79" s="2">
        <v>0</v>
      </c>
      <c r="CN79" s="2">
        <v>0</v>
      </c>
      <c r="CO79" s="2">
        <v>0</v>
      </c>
      <c r="CP79" s="2">
        <v>-1</v>
      </c>
      <c r="CQ79" s="2">
        <v>1</v>
      </c>
      <c r="CR79" s="2">
        <v>0</v>
      </c>
      <c r="CS79" s="2">
        <v>-1</v>
      </c>
      <c r="CT79" s="2">
        <v>0</v>
      </c>
      <c r="CU79" s="2">
        <v>0</v>
      </c>
      <c r="CW79" s="2">
        <f>SUM(G79:CU79)+SUM(BV12:BV104)</f>
        <v>-26</v>
      </c>
      <c r="CX79" s="2">
        <f t="shared" si="3"/>
        <v>-0.04659498207885305</v>
      </c>
      <c r="CY79" s="2">
        <f t="shared" si="4"/>
        <v>0.9554794520547945</v>
      </c>
      <c r="CZ79" s="2">
        <f>'User input &amp; perf score'!EH42</f>
        <v>42.70000000000001</v>
      </c>
      <c r="DA79" s="2">
        <f t="shared" si="5"/>
        <v>40.79897260273973</v>
      </c>
    </row>
    <row r="80" spans="2:105" ht="10.5">
      <c r="B80" s="2" t="s">
        <v>93</v>
      </c>
      <c r="BW80" s="6"/>
      <c r="BX80" s="2">
        <v>-2</v>
      </c>
      <c r="BY80" s="2">
        <v>-2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-1</v>
      </c>
      <c r="CK80" s="2">
        <v>-1</v>
      </c>
      <c r="CL80" s="2">
        <v>-1</v>
      </c>
      <c r="CM80" s="2">
        <v>0</v>
      </c>
      <c r="CN80" s="2">
        <v>-1</v>
      </c>
      <c r="CO80" s="2">
        <v>-1</v>
      </c>
      <c r="CP80" s="2">
        <v>0</v>
      </c>
      <c r="CQ80" s="2">
        <v>0</v>
      </c>
      <c r="CR80" s="2">
        <v>0</v>
      </c>
      <c r="CS80" s="2">
        <v>-1</v>
      </c>
      <c r="CT80" s="2">
        <v>0</v>
      </c>
      <c r="CU80" s="2">
        <v>0</v>
      </c>
      <c r="CW80" s="2">
        <f>SUM(G80:CU80)+SUM(BW12:BW104)</f>
        <v>-32</v>
      </c>
      <c r="CX80" s="2">
        <f t="shared" si="3"/>
        <v>-0.05734767025089606</v>
      </c>
      <c r="CY80" s="2">
        <f t="shared" si="4"/>
        <v>0.9457627118644067</v>
      </c>
      <c r="CZ80" s="2">
        <f>'User input &amp; perf score'!EJ42</f>
        <v>37.8</v>
      </c>
      <c r="DA80" s="2">
        <f t="shared" si="5"/>
        <v>35.749830508474574</v>
      </c>
    </row>
    <row r="81" spans="2:105" ht="10.5">
      <c r="B81" s="2" t="s">
        <v>94</v>
      </c>
      <c r="BX81" s="6"/>
      <c r="BY81" s="2">
        <v>-1</v>
      </c>
      <c r="BZ81" s="2">
        <v>0</v>
      </c>
      <c r="CA81" s="2">
        <v>-1</v>
      </c>
      <c r="CB81" s="2">
        <v>-1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-1</v>
      </c>
      <c r="CK81" s="2">
        <v>-1</v>
      </c>
      <c r="CL81" s="2">
        <v>-1</v>
      </c>
      <c r="CM81" s="2">
        <v>0</v>
      </c>
      <c r="CN81" s="2">
        <v>-1</v>
      </c>
      <c r="CO81" s="2">
        <v>-1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W81" s="2">
        <f>SUM(G81:CU81)+SUM(BX12:BX104)</f>
        <v>-20</v>
      </c>
      <c r="CX81" s="2">
        <f t="shared" si="3"/>
        <v>-0.035842293906810034</v>
      </c>
      <c r="CY81" s="2">
        <f t="shared" si="4"/>
        <v>0.9653979238754327</v>
      </c>
      <c r="CZ81" s="2">
        <f>'User input &amp; perf score'!EL42</f>
        <v>46.90000000000002</v>
      </c>
      <c r="DA81" s="2">
        <f t="shared" si="5"/>
        <v>45.27716262975781</v>
      </c>
    </row>
    <row r="82" spans="2:105" ht="10.5">
      <c r="B82" s="2" t="s">
        <v>95</v>
      </c>
      <c r="BY82" s="6"/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-1</v>
      </c>
      <c r="CK82" s="2">
        <v>-1</v>
      </c>
      <c r="CL82" s="2">
        <v>-1</v>
      </c>
      <c r="CM82" s="2">
        <v>0</v>
      </c>
      <c r="CN82" s="2">
        <v>-1</v>
      </c>
      <c r="CO82" s="2">
        <v>-1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W82" s="2">
        <f>SUM(G82:CU82)+SUM(BY12:BY104)</f>
        <v>-30</v>
      </c>
      <c r="CX82" s="2">
        <f t="shared" si="3"/>
        <v>-0.053763440860215055</v>
      </c>
      <c r="CY82" s="2">
        <f t="shared" si="4"/>
        <v>0.9489795918367347</v>
      </c>
      <c r="CZ82" s="2">
        <f>'User input &amp; perf score'!EN42</f>
        <v>50.75</v>
      </c>
      <c r="DA82" s="2">
        <f t="shared" si="5"/>
        <v>48.16071428571429</v>
      </c>
    </row>
    <row r="83" spans="2:105" ht="10.5">
      <c r="B83" s="2" t="s">
        <v>96</v>
      </c>
      <c r="BZ83" s="6"/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W83" s="2">
        <f>SUM(G83:CU83)+SUM(BZ12:BZ104)</f>
        <v>-6</v>
      </c>
      <c r="CX83" s="2">
        <f t="shared" si="3"/>
        <v>-0.010752688172043012</v>
      </c>
      <c r="CY83" s="2">
        <f t="shared" si="4"/>
        <v>0.9893617021276596</v>
      </c>
      <c r="CZ83" s="2">
        <f>'User input &amp; perf score'!EP42</f>
        <v>39.90000000000001</v>
      </c>
      <c r="DA83" s="2">
        <f t="shared" si="5"/>
        <v>39.47553191489363</v>
      </c>
    </row>
    <row r="84" spans="2:105" ht="10.5">
      <c r="B84" s="2" t="s">
        <v>212</v>
      </c>
      <c r="CA84" s="6"/>
      <c r="CB84" s="2">
        <v>-1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W84" s="2">
        <f>SUM(G84:CU84)+SUM(CA12:CA104)</f>
        <v>-3</v>
      </c>
      <c r="CX84" s="2">
        <f t="shared" si="3"/>
        <v>-0.005376344086021506</v>
      </c>
      <c r="CY84" s="2">
        <f t="shared" si="4"/>
        <v>0.9946524064171123</v>
      </c>
      <c r="CZ84" s="2">
        <f>'User input &amp; perf score'!ER42</f>
        <v>34</v>
      </c>
      <c r="DA84" s="2">
        <f t="shared" si="5"/>
        <v>33.81818181818182</v>
      </c>
    </row>
    <row r="85" spans="2:105" ht="10.5">
      <c r="B85" s="2" t="s">
        <v>213</v>
      </c>
      <c r="CB85" s="6"/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W85" s="2">
        <f>SUM(G85:CU85)+SUM(CB12:CB104)</f>
        <v>-5</v>
      </c>
      <c r="CX85" s="2">
        <f t="shared" si="3"/>
        <v>-0.008960573476702509</v>
      </c>
      <c r="CY85" s="2">
        <f t="shared" si="4"/>
        <v>0.9911190053285969</v>
      </c>
      <c r="CZ85" s="2">
        <f>'User input &amp; perf score'!ET42</f>
        <v>33.5</v>
      </c>
      <c r="DA85" s="2">
        <f t="shared" si="5"/>
        <v>33.202486678507995</v>
      </c>
    </row>
    <row r="86" spans="2:105" ht="10.5">
      <c r="B86" s="2" t="s">
        <v>214</v>
      </c>
      <c r="CC86" s="6"/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W86" s="2">
        <f>SUM(G86:CU86)+SUM(CC12:CC104)</f>
        <v>-1</v>
      </c>
      <c r="CX86" s="2">
        <f t="shared" si="3"/>
        <v>-0.0017921146953405018</v>
      </c>
      <c r="CY86" s="2">
        <f t="shared" si="4"/>
        <v>0.9982110912343469</v>
      </c>
      <c r="CZ86" s="2">
        <f>'User input &amp; perf score'!EV42</f>
        <v>32</v>
      </c>
      <c r="DA86" s="2">
        <f t="shared" si="5"/>
        <v>31.9427549194991</v>
      </c>
    </row>
    <row r="87" spans="2:105" ht="10.5">
      <c r="B87" s="2" t="s">
        <v>215</v>
      </c>
      <c r="CD87" s="6"/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W87" s="2">
        <f>SUM(G87:CU87)+SUM(CD12:CD104)</f>
        <v>-1</v>
      </c>
      <c r="CX87" s="2">
        <f t="shared" si="3"/>
        <v>-0.0017921146953405018</v>
      </c>
      <c r="CY87" s="2">
        <f t="shared" si="4"/>
        <v>0.9982110912343469</v>
      </c>
      <c r="CZ87" s="2">
        <f>'User input &amp; perf score'!EX42</f>
        <v>37</v>
      </c>
      <c r="DA87" s="2">
        <f t="shared" si="5"/>
        <v>36.93381037567084</v>
      </c>
    </row>
    <row r="88" spans="1:105" ht="10.5">
      <c r="A88" s="2" t="s">
        <v>216</v>
      </c>
      <c r="B88" s="2" t="s">
        <v>217</v>
      </c>
      <c r="CE88" s="6"/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W88" s="2">
        <f>SUM(G88:CU88)+SUM(CE12:CE104)</f>
        <v>0</v>
      </c>
      <c r="CX88" s="2">
        <f t="shared" si="3"/>
        <v>0</v>
      </c>
      <c r="CY88" s="2">
        <f t="shared" si="4"/>
        <v>1</v>
      </c>
      <c r="CZ88" s="2">
        <f>'User input &amp; perf score'!EZ42</f>
        <v>64</v>
      </c>
      <c r="DA88" s="2">
        <f t="shared" si="5"/>
        <v>64</v>
      </c>
    </row>
    <row r="89" spans="2:105" ht="10.5">
      <c r="B89" s="2" t="s">
        <v>218</v>
      </c>
      <c r="CF89" s="6"/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W89" s="2">
        <f>SUM(G89:CU89)+SUM(CF12:CF104)</f>
        <v>-20</v>
      </c>
      <c r="CX89" s="2">
        <f t="shared" si="3"/>
        <v>-0.035842293906810034</v>
      </c>
      <c r="CY89" s="2">
        <f t="shared" si="4"/>
        <v>0.9653979238754327</v>
      </c>
      <c r="CZ89" s="2">
        <f>'User input &amp; perf score'!FB42</f>
        <v>62.5</v>
      </c>
      <c r="DA89" s="2">
        <f t="shared" si="5"/>
        <v>60.33737024221454</v>
      </c>
    </row>
    <row r="90" spans="2:105" ht="10.5">
      <c r="B90" s="2" t="s">
        <v>219</v>
      </c>
      <c r="CG90" s="6"/>
      <c r="CH90" s="2">
        <v>1</v>
      </c>
      <c r="CI90" s="2">
        <v>1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W90" s="2">
        <f>SUM(G90:CU90)+SUM(CG12:CG104)</f>
        <v>-3</v>
      </c>
      <c r="CX90" s="2">
        <f t="shared" si="3"/>
        <v>-0.005376344086021506</v>
      </c>
      <c r="CY90" s="2">
        <f t="shared" si="4"/>
        <v>0.9946524064171123</v>
      </c>
      <c r="CZ90" s="2">
        <f>'User input &amp; perf score'!FC42</f>
        <v>31</v>
      </c>
      <c r="DA90" s="2">
        <f t="shared" si="5"/>
        <v>30.83422459893048</v>
      </c>
    </row>
    <row r="91" spans="2:105" ht="10.5">
      <c r="B91" s="2" t="s">
        <v>220</v>
      </c>
      <c r="CH91" s="6"/>
      <c r="CI91" s="2">
        <v>1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W91" s="2">
        <f>SUM(G91:CU91)+SUM(CH12:CH104)</f>
        <v>-2</v>
      </c>
      <c r="CX91" s="2">
        <f t="shared" si="3"/>
        <v>-0.0035842293906810036</v>
      </c>
      <c r="CY91" s="2">
        <f t="shared" si="4"/>
        <v>0.9964285714285716</v>
      </c>
      <c r="CZ91" s="2">
        <f>'User input &amp; perf score'!FF42</f>
        <v>54</v>
      </c>
      <c r="DA91" s="2">
        <f t="shared" si="5"/>
        <v>53.807142857142864</v>
      </c>
    </row>
    <row r="92" spans="2:105" ht="10.5">
      <c r="B92" s="2" t="s">
        <v>221</v>
      </c>
      <c r="CI92" s="6"/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W92" s="2">
        <f>SUM(G92:CU92)+SUM(CI12:CI104)</f>
        <v>-3</v>
      </c>
      <c r="CX92" s="2">
        <f t="shared" si="3"/>
        <v>-0.005376344086021506</v>
      </c>
      <c r="CY92" s="2">
        <f t="shared" si="4"/>
        <v>0.9946524064171123</v>
      </c>
      <c r="CZ92" s="2">
        <f>'User input &amp; perf score'!FH42</f>
        <v>57</v>
      </c>
      <c r="DA92" s="2">
        <f t="shared" si="5"/>
        <v>56.6951871657754</v>
      </c>
    </row>
    <row r="93" spans="1:105" ht="10.5">
      <c r="A93" s="2" t="s">
        <v>222</v>
      </c>
      <c r="B93" s="2" t="s">
        <v>223</v>
      </c>
      <c r="CJ93" s="6"/>
      <c r="CK93" s="2">
        <v>-1</v>
      </c>
      <c r="CL93" s="2">
        <v>-1</v>
      </c>
      <c r="CM93" s="2">
        <v>-1</v>
      </c>
      <c r="CN93" s="2">
        <v>-1</v>
      </c>
      <c r="CO93" s="2">
        <v>0</v>
      </c>
      <c r="CP93" s="2">
        <v>-1</v>
      </c>
      <c r="CQ93" s="2">
        <v>-1</v>
      </c>
      <c r="CR93" s="2">
        <v>-1</v>
      </c>
      <c r="CS93" s="2">
        <v>-1</v>
      </c>
      <c r="CT93" s="2">
        <v>0</v>
      </c>
      <c r="CU93" s="2">
        <v>0</v>
      </c>
      <c r="CW93" s="2">
        <f>SUM(G93:CU93)+SUM(CJ12:CJ104)</f>
        <v>-38</v>
      </c>
      <c r="CX93" s="2">
        <f t="shared" si="3"/>
        <v>-0.06810035842293907</v>
      </c>
      <c r="CY93" s="2">
        <f t="shared" si="4"/>
        <v>0.936241610738255</v>
      </c>
      <c r="CZ93" s="2">
        <f>'User input &amp; perf score'!FJ42</f>
        <v>94.24999999999999</v>
      </c>
      <c r="DA93" s="2">
        <f t="shared" si="5"/>
        <v>88.24077181208051</v>
      </c>
    </row>
    <row r="94" spans="2:105" ht="10.5">
      <c r="B94" s="2" t="s">
        <v>224</v>
      </c>
      <c r="CK94" s="6"/>
      <c r="CL94" s="2">
        <v>-1</v>
      </c>
      <c r="CM94" s="2">
        <v>-1</v>
      </c>
      <c r="CN94" s="2">
        <v>-1</v>
      </c>
      <c r="CO94" s="2">
        <v>0</v>
      </c>
      <c r="CP94" s="2">
        <v>-1</v>
      </c>
      <c r="CQ94" s="2">
        <v>-1</v>
      </c>
      <c r="CR94" s="2">
        <v>-1</v>
      </c>
      <c r="CS94" s="2">
        <v>-1</v>
      </c>
      <c r="CT94" s="2">
        <v>0</v>
      </c>
      <c r="CU94" s="2">
        <v>0</v>
      </c>
      <c r="CW94" s="2">
        <f>SUM(G94:CU94)+SUM(CK12:CK104)</f>
        <v>-33</v>
      </c>
      <c r="CX94" s="2">
        <f t="shared" si="3"/>
        <v>-0.05913978494623656</v>
      </c>
      <c r="CY94" s="2">
        <f t="shared" si="4"/>
        <v>0.9441624365482234</v>
      </c>
      <c r="CZ94" s="2">
        <f>'User input &amp; perf score'!FL42</f>
        <v>23.400000000000002</v>
      </c>
      <c r="DA94" s="2">
        <f t="shared" si="5"/>
        <v>22.09340101522843</v>
      </c>
    </row>
    <row r="95" spans="2:105" ht="10.5">
      <c r="B95" s="2" t="s">
        <v>225</v>
      </c>
      <c r="CL95" s="6"/>
      <c r="CM95" s="2">
        <v>-1</v>
      </c>
      <c r="CN95" s="2">
        <v>-1</v>
      </c>
      <c r="CO95" s="2">
        <v>0</v>
      </c>
      <c r="CP95" s="2">
        <v>-1</v>
      </c>
      <c r="CQ95" s="2">
        <v>-1</v>
      </c>
      <c r="CR95" s="2">
        <v>-1</v>
      </c>
      <c r="CS95" s="2">
        <v>-1</v>
      </c>
      <c r="CT95" s="2">
        <v>0</v>
      </c>
      <c r="CU95" s="2">
        <v>0</v>
      </c>
      <c r="CW95" s="2">
        <f>SUM(G95:CU95)+SUM(CL12:CL104)</f>
        <v>-30</v>
      </c>
      <c r="CX95" s="2">
        <f t="shared" si="3"/>
        <v>-0.053763440860215055</v>
      </c>
      <c r="CY95" s="2">
        <f t="shared" si="4"/>
        <v>0.9489795918367347</v>
      </c>
      <c r="CZ95" s="2">
        <f>'User input &amp; perf score'!FN42</f>
        <v>23.400000000000002</v>
      </c>
      <c r="DA95" s="2">
        <f t="shared" si="5"/>
        <v>22.206122448979595</v>
      </c>
    </row>
    <row r="96" spans="2:105" ht="10.5">
      <c r="B96" s="2" t="s">
        <v>226</v>
      </c>
      <c r="CM96" s="6"/>
      <c r="CN96" s="2">
        <v>0</v>
      </c>
      <c r="CO96" s="2">
        <v>-1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W96" s="2">
        <f>SUM(G96:CU96)+SUM(CM12:CM104)</f>
        <v>-9</v>
      </c>
      <c r="CX96" s="2">
        <f t="shared" si="3"/>
        <v>-0.016129032258064516</v>
      </c>
      <c r="CY96" s="2">
        <f t="shared" si="4"/>
        <v>0.9841269841269842</v>
      </c>
      <c r="CZ96" s="2">
        <f>'User input &amp; perf score'!FP42</f>
        <v>18.85</v>
      </c>
      <c r="DA96" s="2">
        <f t="shared" si="5"/>
        <v>18.550793650793654</v>
      </c>
    </row>
    <row r="97" spans="2:105" ht="10.5">
      <c r="B97" s="2" t="s">
        <v>227</v>
      </c>
      <c r="CN97" s="6"/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W97" s="2">
        <f>SUM(G97:CU97)+SUM(CN12:CN104)</f>
        <v>-13</v>
      </c>
      <c r="CX97" s="2">
        <f t="shared" si="3"/>
        <v>-0.023297491039426525</v>
      </c>
      <c r="CY97" s="2">
        <f t="shared" si="4"/>
        <v>0.9772329246935201</v>
      </c>
      <c r="CZ97" s="2">
        <f>'User input &amp; perf score'!FR42</f>
        <v>97.49999999999999</v>
      </c>
      <c r="DA97" s="2">
        <f t="shared" si="5"/>
        <v>95.2802101576182</v>
      </c>
    </row>
    <row r="98" spans="2:105" ht="10.5">
      <c r="B98" s="2" t="s">
        <v>228</v>
      </c>
      <c r="CO98" s="6"/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W98" s="2">
        <f>SUM(G98:CU98)+SUM(CO12:CO104)</f>
        <v>-11</v>
      </c>
      <c r="CX98" s="2">
        <f t="shared" si="3"/>
        <v>-0.01971326164874552</v>
      </c>
      <c r="CY98" s="2">
        <f t="shared" si="4"/>
        <v>0.9806678383128297</v>
      </c>
      <c r="CZ98" s="2">
        <f>'User input &amp; perf score'!FT42</f>
        <v>88.39999999999999</v>
      </c>
      <c r="DA98" s="2">
        <f t="shared" si="5"/>
        <v>86.69103690685414</v>
      </c>
    </row>
    <row r="99" spans="2:105" ht="10.5">
      <c r="B99" s="2" t="s">
        <v>229</v>
      </c>
      <c r="CP99" s="6"/>
      <c r="CQ99" s="2">
        <v>-1</v>
      </c>
      <c r="CR99" s="2">
        <v>0</v>
      </c>
      <c r="CS99" s="2">
        <v>-1</v>
      </c>
      <c r="CT99" s="2">
        <v>0</v>
      </c>
      <c r="CU99" s="2">
        <v>0</v>
      </c>
      <c r="CW99" s="2">
        <f>SUM(G99:CU99)+SUM(CP12:CP104)</f>
        <v>-18</v>
      </c>
      <c r="CX99" s="2">
        <f t="shared" si="3"/>
        <v>-0.03225806451612903</v>
      </c>
      <c r="CY99" s="2">
        <f t="shared" si="4"/>
        <v>0.96875</v>
      </c>
      <c r="CZ99" s="2">
        <f>'User input &amp; perf score'!FV42</f>
        <v>24.050000000000004</v>
      </c>
      <c r="DA99" s="2">
        <f t="shared" si="5"/>
        <v>23.298437500000006</v>
      </c>
    </row>
    <row r="100" spans="2:105" ht="10.5">
      <c r="B100" s="2" t="s">
        <v>230</v>
      </c>
      <c r="CQ100" s="6"/>
      <c r="CR100" s="2">
        <v>-1</v>
      </c>
      <c r="CS100" s="2">
        <v>-1</v>
      </c>
      <c r="CT100" s="2">
        <v>0</v>
      </c>
      <c r="CU100" s="2">
        <v>0</v>
      </c>
      <c r="CW100" s="2">
        <f>SUM(G100:CU100)+SUM(CQ12:CQ104)</f>
        <v>-9</v>
      </c>
      <c r="CX100" s="2">
        <f t="shared" si="3"/>
        <v>-0.016129032258064516</v>
      </c>
      <c r="CY100" s="2">
        <f t="shared" si="4"/>
        <v>0.9841269841269842</v>
      </c>
      <c r="CZ100" s="2">
        <f>'User input &amp; perf score'!FX42</f>
        <v>88.39999999999999</v>
      </c>
      <c r="DA100" s="2">
        <f t="shared" si="5"/>
        <v>86.9968253968254</v>
      </c>
    </row>
    <row r="101" spans="2:105" ht="10.5">
      <c r="B101" s="2" t="s">
        <v>231</v>
      </c>
      <c r="CR101" s="6"/>
      <c r="CS101" s="2">
        <v>0</v>
      </c>
      <c r="CT101" s="2">
        <v>0</v>
      </c>
      <c r="CU101" s="2">
        <v>0</v>
      </c>
      <c r="CW101" s="2">
        <f>SUM(G101:CU101)+SUM(CR12:CR104)</f>
        <v>-5</v>
      </c>
      <c r="CX101" s="2">
        <f t="shared" si="3"/>
        <v>-0.008960573476702509</v>
      </c>
      <c r="CY101" s="2">
        <f t="shared" si="4"/>
        <v>0.9911190053285969</v>
      </c>
      <c r="CZ101" s="2">
        <f>'User input &amp; perf score'!FZ42</f>
        <v>77.34999999999998</v>
      </c>
      <c r="DA101" s="2">
        <f t="shared" si="5"/>
        <v>76.66305506216695</v>
      </c>
    </row>
    <row r="102" spans="2:105" ht="10.5">
      <c r="B102" s="2" t="s">
        <v>232</v>
      </c>
      <c r="CS102" s="6"/>
      <c r="CT102" s="2">
        <v>-1</v>
      </c>
      <c r="CU102" s="2">
        <v>0</v>
      </c>
      <c r="CW102" s="2">
        <f>SUM(G102:CU102)+SUM(CS12:CS104)</f>
        <v>-13</v>
      </c>
      <c r="CX102" s="2">
        <f t="shared" si="3"/>
        <v>-0.023297491039426525</v>
      </c>
      <c r="CY102" s="2">
        <f t="shared" si="4"/>
        <v>0.9772329246935201</v>
      </c>
      <c r="CZ102" s="2">
        <f>'User input &amp; perf score'!GB42</f>
        <v>99.45000000000002</v>
      </c>
      <c r="DA102" s="2">
        <f t="shared" si="5"/>
        <v>97.18581436077059</v>
      </c>
    </row>
    <row r="103" spans="2:105" ht="10.5">
      <c r="B103" s="2" t="s">
        <v>233</v>
      </c>
      <c r="CT103" s="6"/>
      <c r="CU103" s="2">
        <v>0</v>
      </c>
      <c r="CW103" s="2">
        <f>SUM(G103:CU103)+SUM(CT12:CT104)</f>
        <v>-4</v>
      </c>
      <c r="CX103" s="2">
        <f t="shared" si="3"/>
        <v>-0.007168458781362007</v>
      </c>
      <c r="CY103" s="2">
        <f t="shared" si="4"/>
        <v>0.99288256227758</v>
      </c>
      <c r="CZ103" s="2">
        <f>'User input &amp; perf score'!GD42</f>
        <v>84.50000000000001</v>
      </c>
      <c r="DA103" s="2">
        <f t="shared" si="5"/>
        <v>83.89857651245552</v>
      </c>
    </row>
    <row r="104" spans="2:105" ht="10.5">
      <c r="B104" s="2" t="s">
        <v>121</v>
      </c>
      <c r="CU104" s="6"/>
      <c r="CW104" s="2">
        <f>SUM(G104:CU104)+SUM(CU12:CU104)</f>
        <v>-11</v>
      </c>
      <c r="CX104" s="2">
        <f t="shared" si="3"/>
        <v>-0.01971326164874552</v>
      </c>
      <c r="CY104" s="2">
        <f t="shared" si="4"/>
        <v>0.9806678383128297</v>
      </c>
      <c r="CZ104" s="2">
        <f>'User input &amp; perf score'!GF42</f>
        <v>4.55</v>
      </c>
      <c r="DA104" s="2">
        <f t="shared" si="5"/>
        <v>4.462038664323375</v>
      </c>
    </row>
    <row r="106" spans="7:99" ht="10.5">
      <c r="G106" s="2">
        <f aca="true" t="shared" si="6" ref="G106:AJ106">SUM(G12:G104)</f>
        <v>0</v>
      </c>
      <c r="H106" s="2">
        <f t="shared" si="6"/>
        <v>-2</v>
      </c>
      <c r="I106" s="2">
        <f t="shared" si="6"/>
        <v>-2</v>
      </c>
      <c r="J106" s="2">
        <f t="shared" si="6"/>
        <v>-3</v>
      </c>
      <c r="K106" s="2">
        <f t="shared" si="6"/>
        <v>-3</v>
      </c>
      <c r="L106" s="2">
        <f t="shared" si="6"/>
        <v>-3</v>
      </c>
      <c r="M106" s="2">
        <f t="shared" si="6"/>
        <v>-7</v>
      </c>
      <c r="N106" s="2">
        <f t="shared" si="6"/>
        <v>-2</v>
      </c>
      <c r="O106" s="2">
        <f t="shared" si="6"/>
        <v>-2</v>
      </c>
      <c r="P106" s="2">
        <f t="shared" si="6"/>
        <v>-1</v>
      </c>
      <c r="Q106" s="2">
        <f t="shared" si="6"/>
        <v>-5</v>
      </c>
      <c r="R106" s="2">
        <f t="shared" si="6"/>
        <v>6</v>
      </c>
      <c r="S106" s="2">
        <f t="shared" si="6"/>
        <v>4</v>
      </c>
      <c r="T106" s="2">
        <f t="shared" si="6"/>
        <v>1</v>
      </c>
      <c r="U106" s="2">
        <f t="shared" si="6"/>
        <v>-10</v>
      </c>
      <c r="V106" s="2">
        <f t="shared" si="6"/>
        <v>-18</v>
      </c>
      <c r="W106" s="2">
        <f t="shared" si="6"/>
        <v>-18</v>
      </c>
      <c r="X106" s="2">
        <f t="shared" si="6"/>
        <v>-18</v>
      </c>
      <c r="Y106" s="2">
        <f t="shared" si="6"/>
        <v>-19</v>
      </c>
      <c r="Z106" s="2">
        <f t="shared" si="6"/>
        <v>-16</v>
      </c>
      <c r="AA106" s="2">
        <f t="shared" si="6"/>
        <v>-16</v>
      </c>
      <c r="AB106" s="2">
        <f t="shared" si="6"/>
        <v>-18</v>
      </c>
      <c r="AC106" s="2">
        <f t="shared" si="6"/>
        <v>-18</v>
      </c>
      <c r="AD106" s="2">
        <f t="shared" si="6"/>
        <v>-18</v>
      </c>
      <c r="AE106" s="2">
        <f t="shared" si="6"/>
        <v>-8</v>
      </c>
      <c r="AF106" s="2">
        <f t="shared" si="6"/>
        <v>-11</v>
      </c>
      <c r="AG106" s="2">
        <f t="shared" si="6"/>
        <v>-3</v>
      </c>
      <c r="AH106" s="2">
        <f t="shared" si="6"/>
        <v>-4</v>
      </c>
      <c r="AI106" s="2">
        <f t="shared" si="6"/>
        <v>-10</v>
      </c>
      <c r="AJ106" s="2">
        <f t="shared" si="6"/>
        <v>-6</v>
      </c>
      <c r="AK106" s="2">
        <f aca="true" t="shared" si="7" ref="AK106:BM106">SUM(AK12:AK104)</f>
        <v>-7</v>
      </c>
      <c r="AL106" s="2">
        <f t="shared" si="7"/>
        <v>1</v>
      </c>
      <c r="AM106" s="2">
        <f t="shared" si="7"/>
        <v>0</v>
      </c>
      <c r="AN106" s="2">
        <f t="shared" si="7"/>
        <v>5</v>
      </c>
      <c r="AO106" s="2">
        <f t="shared" si="7"/>
        <v>-4</v>
      </c>
      <c r="AP106" s="2">
        <f t="shared" si="7"/>
        <v>-2</v>
      </c>
      <c r="AQ106" s="2">
        <f t="shared" si="7"/>
        <v>-8</v>
      </c>
      <c r="AR106" s="2">
        <f t="shared" si="7"/>
        <v>-1</v>
      </c>
      <c r="AS106" s="2">
        <f t="shared" si="7"/>
        <v>-2</v>
      </c>
      <c r="AT106" s="2">
        <f t="shared" si="7"/>
        <v>0</v>
      </c>
      <c r="AU106" s="2">
        <f t="shared" si="7"/>
        <v>-8</v>
      </c>
      <c r="AV106" s="2">
        <f t="shared" si="7"/>
        <v>-9</v>
      </c>
      <c r="AW106" s="2">
        <f t="shared" si="7"/>
        <v>-1</v>
      </c>
      <c r="AX106" s="2">
        <f t="shared" si="7"/>
        <v>-5</v>
      </c>
      <c r="AY106" s="2">
        <f t="shared" si="7"/>
        <v>-10</v>
      </c>
      <c r="AZ106" s="2">
        <f t="shared" si="7"/>
        <v>10</v>
      </c>
      <c r="BA106" s="2">
        <f t="shared" si="7"/>
        <v>-1</v>
      </c>
      <c r="BB106" s="2">
        <f t="shared" si="7"/>
        <v>-4</v>
      </c>
      <c r="BC106" s="2">
        <f t="shared" si="7"/>
        <v>-3</v>
      </c>
      <c r="BD106" s="2">
        <f t="shared" si="7"/>
        <v>-2</v>
      </c>
      <c r="BE106" s="2">
        <f t="shared" si="7"/>
        <v>-3</v>
      </c>
      <c r="BF106" s="2">
        <f t="shared" si="7"/>
        <v>3</v>
      </c>
      <c r="BG106" s="2">
        <f t="shared" si="7"/>
        <v>-7</v>
      </c>
      <c r="BH106" s="2">
        <f t="shared" si="7"/>
        <v>-13</v>
      </c>
      <c r="BI106" s="2">
        <f t="shared" si="7"/>
        <v>2</v>
      </c>
      <c r="BJ106" s="2">
        <f t="shared" si="7"/>
        <v>-3</v>
      </c>
      <c r="BK106" s="2">
        <f t="shared" si="7"/>
        <v>-3</v>
      </c>
      <c r="BL106" s="2">
        <f t="shared" si="7"/>
        <v>-1</v>
      </c>
      <c r="BM106" s="2">
        <f t="shared" si="7"/>
        <v>-5</v>
      </c>
      <c r="BN106" s="2">
        <f aca="true" t="shared" si="8" ref="BN106:CU106">SUM(BN12:BN104)</f>
        <v>4</v>
      </c>
      <c r="BO106" s="2">
        <f t="shared" si="8"/>
        <v>-2</v>
      </c>
      <c r="BP106" s="2">
        <f t="shared" si="8"/>
        <v>-2</v>
      </c>
      <c r="BQ106" s="2">
        <f t="shared" si="8"/>
        <v>-1</v>
      </c>
      <c r="BR106" s="2">
        <f t="shared" si="8"/>
        <v>-7</v>
      </c>
      <c r="BS106" s="2">
        <f t="shared" si="8"/>
        <v>-7</v>
      </c>
      <c r="BT106" s="2">
        <f t="shared" si="8"/>
        <v>-19</v>
      </c>
      <c r="BU106" s="2">
        <f t="shared" si="8"/>
        <v>-21</v>
      </c>
      <c r="BV106" s="2">
        <f t="shared" si="8"/>
        <v>-18</v>
      </c>
      <c r="BW106" s="2">
        <f t="shared" si="8"/>
        <v>-22</v>
      </c>
      <c r="BX106" s="2">
        <f t="shared" si="8"/>
        <v>-12</v>
      </c>
      <c r="BY106" s="2">
        <f t="shared" si="8"/>
        <v>-25</v>
      </c>
      <c r="BZ106" s="2">
        <f t="shared" si="8"/>
        <v>-6</v>
      </c>
      <c r="CA106" s="2">
        <f t="shared" si="8"/>
        <v>-2</v>
      </c>
      <c r="CB106" s="2">
        <f t="shared" si="8"/>
        <v>-5</v>
      </c>
      <c r="CC106" s="2">
        <f t="shared" si="8"/>
        <v>-1</v>
      </c>
      <c r="CD106" s="2">
        <f t="shared" si="8"/>
        <v>-1</v>
      </c>
      <c r="CE106" s="2">
        <f t="shared" si="8"/>
        <v>0</v>
      </c>
      <c r="CF106" s="2">
        <f t="shared" si="8"/>
        <v>-20</v>
      </c>
      <c r="CG106" s="2">
        <f t="shared" si="8"/>
        <v>-5</v>
      </c>
      <c r="CH106" s="2">
        <f t="shared" si="8"/>
        <v>-3</v>
      </c>
      <c r="CI106" s="2">
        <f t="shared" si="8"/>
        <v>-3</v>
      </c>
      <c r="CJ106" s="2">
        <f t="shared" si="8"/>
        <v>-30</v>
      </c>
      <c r="CK106" s="2">
        <f t="shared" si="8"/>
        <v>-26</v>
      </c>
      <c r="CL106" s="2">
        <f t="shared" si="8"/>
        <v>-24</v>
      </c>
      <c r="CM106" s="2">
        <f t="shared" si="8"/>
        <v>-8</v>
      </c>
      <c r="CN106" s="2">
        <f t="shared" si="8"/>
        <v>-13</v>
      </c>
      <c r="CO106" s="2">
        <f t="shared" si="8"/>
        <v>-11</v>
      </c>
      <c r="CP106" s="2">
        <f t="shared" si="8"/>
        <v>-16</v>
      </c>
      <c r="CQ106" s="2">
        <f t="shared" si="8"/>
        <v>-7</v>
      </c>
      <c r="CR106" s="2">
        <f t="shared" si="8"/>
        <v>-5</v>
      </c>
      <c r="CS106" s="2">
        <f t="shared" si="8"/>
        <v>-12</v>
      </c>
      <c r="CT106" s="2">
        <f t="shared" si="8"/>
        <v>-4</v>
      </c>
      <c r="CU106" s="2">
        <f t="shared" si="8"/>
        <v>-11</v>
      </c>
    </row>
    <row r="107" spans="7:109" ht="16.5">
      <c r="G107" s="2">
        <f aca="true" t="shared" si="9" ref="G107:BM107">ABS(G106)/588</f>
        <v>0</v>
      </c>
      <c r="H107" s="2">
        <f t="shared" si="9"/>
        <v>0.003401360544217687</v>
      </c>
      <c r="I107" s="2">
        <f t="shared" si="9"/>
        <v>0.003401360544217687</v>
      </c>
      <c r="J107" s="2">
        <f t="shared" si="9"/>
        <v>0.00510204081632653</v>
      </c>
      <c r="K107" s="2">
        <f t="shared" si="9"/>
        <v>0.00510204081632653</v>
      </c>
      <c r="L107" s="2">
        <f t="shared" si="9"/>
        <v>0.00510204081632653</v>
      </c>
      <c r="M107" s="2">
        <f t="shared" si="9"/>
        <v>0.011904761904761904</v>
      </c>
      <c r="N107" s="2">
        <f t="shared" si="9"/>
        <v>0.003401360544217687</v>
      </c>
      <c r="O107" s="2">
        <f t="shared" si="9"/>
        <v>0.003401360544217687</v>
      </c>
      <c r="P107" s="2">
        <f t="shared" si="9"/>
        <v>0.0017006802721088435</v>
      </c>
      <c r="Q107" s="2">
        <f t="shared" si="9"/>
        <v>0.008503401360544218</v>
      </c>
      <c r="R107" s="2">
        <f t="shared" si="9"/>
        <v>0.01020408163265306</v>
      </c>
      <c r="S107" s="2">
        <f t="shared" si="9"/>
        <v>0.006802721088435374</v>
      </c>
      <c r="T107" s="2">
        <f t="shared" si="9"/>
        <v>0.0017006802721088435</v>
      </c>
      <c r="U107" s="2">
        <f t="shared" si="9"/>
        <v>0.017006802721088437</v>
      </c>
      <c r="V107" s="2">
        <f t="shared" si="9"/>
        <v>0.030612244897959183</v>
      </c>
      <c r="W107" s="2">
        <f t="shared" si="9"/>
        <v>0.030612244897959183</v>
      </c>
      <c r="X107" s="2">
        <f t="shared" si="9"/>
        <v>0.030612244897959183</v>
      </c>
      <c r="Y107" s="2">
        <f t="shared" si="9"/>
        <v>0.03231292517006803</v>
      </c>
      <c r="Z107" s="2">
        <f t="shared" si="9"/>
        <v>0.027210884353741496</v>
      </c>
      <c r="AA107" s="2">
        <f t="shared" si="9"/>
        <v>0.027210884353741496</v>
      </c>
      <c r="AB107" s="2">
        <f t="shared" si="9"/>
        <v>0.030612244897959183</v>
      </c>
      <c r="AC107" s="2">
        <f t="shared" si="9"/>
        <v>0.030612244897959183</v>
      </c>
      <c r="AD107" s="2">
        <f t="shared" si="9"/>
        <v>0.030612244897959183</v>
      </c>
      <c r="AE107" s="2">
        <f t="shared" si="9"/>
        <v>0.013605442176870748</v>
      </c>
      <c r="AF107" s="2">
        <f t="shared" si="9"/>
        <v>0.01870748299319728</v>
      </c>
      <c r="AG107" s="2">
        <f t="shared" si="9"/>
        <v>0.00510204081632653</v>
      </c>
      <c r="AH107" s="2">
        <f t="shared" si="9"/>
        <v>0.006802721088435374</v>
      </c>
      <c r="AI107" s="2">
        <f t="shared" si="9"/>
        <v>0.017006802721088437</v>
      </c>
      <c r="AJ107" s="2">
        <f t="shared" si="9"/>
        <v>0.01020408163265306</v>
      </c>
      <c r="AK107" s="2">
        <f t="shared" si="9"/>
        <v>0.011904761904761904</v>
      </c>
      <c r="AL107" s="2">
        <f t="shared" si="9"/>
        <v>0.0017006802721088435</v>
      </c>
      <c r="AM107" s="2">
        <f t="shared" si="9"/>
        <v>0</v>
      </c>
      <c r="AN107" s="2">
        <f t="shared" si="9"/>
        <v>0.008503401360544218</v>
      </c>
      <c r="AO107" s="2">
        <f t="shared" si="9"/>
        <v>0.006802721088435374</v>
      </c>
      <c r="AP107" s="2">
        <f t="shared" si="9"/>
        <v>0.003401360544217687</v>
      </c>
      <c r="AQ107" s="2">
        <f t="shared" si="9"/>
        <v>0.013605442176870748</v>
      </c>
      <c r="AR107" s="2">
        <f t="shared" si="9"/>
        <v>0.0017006802721088435</v>
      </c>
      <c r="AS107" s="2">
        <f t="shared" si="9"/>
        <v>0.003401360544217687</v>
      </c>
      <c r="AT107" s="2">
        <f t="shared" si="9"/>
        <v>0</v>
      </c>
      <c r="AU107" s="2">
        <f t="shared" si="9"/>
        <v>0.013605442176870748</v>
      </c>
      <c r="AV107" s="2">
        <f t="shared" si="9"/>
        <v>0.015306122448979591</v>
      </c>
      <c r="AW107" s="2">
        <f t="shared" si="9"/>
        <v>0.0017006802721088435</v>
      </c>
      <c r="AX107" s="2">
        <f t="shared" si="9"/>
        <v>0.008503401360544218</v>
      </c>
      <c r="AY107" s="2">
        <f t="shared" si="9"/>
        <v>0.017006802721088437</v>
      </c>
      <c r="AZ107" s="2">
        <f t="shared" si="9"/>
        <v>0.017006802721088437</v>
      </c>
      <c r="BA107" s="2">
        <f t="shared" si="9"/>
        <v>0.0017006802721088435</v>
      </c>
      <c r="BB107" s="2">
        <f t="shared" si="9"/>
        <v>0.006802721088435374</v>
      </c>
      <c r="BC107" s="2">
        <f t="shared" si="9"/>
        <v>0.00510204081632653</v>
      </c>
      <c r="BD107" s="2">
        <f t="shared" si="9"/>
        <v>0.003401360544217687</v>
      </c>
      <c r="BE107" s="2">
        <f t="shared" si="9"/>
        <v>0.00510204081632653</v>
      </c>
      <c r="BF107" s="2">
        <f t="shared" si="9"/>
        <v>0.00510204081632653</v>
      </c>
      <c r="BG107" s="2">
        <f t="shared" si="9"/>
        <v>0.011904761904761904</v>
      </c>
      <c r="BH107" s="2">
        <f t="shared" si="9"/>
        <v>0.022108843537414966</v>
      </c>
      <c r="BI107" s="2">
        <f t="shared" si="9"/>
        <v>0.003401360544217687</v>
      </c>
      <c r="BJ107" s="2">
        <f t="shared" si="9"/>
        <v>0.00510204081632653</v>
      </c>
      <c r="BK107" s="2">
        <f t="shared" si="9"/>
        <v>0.00510204081632653</v>
      </c>
      <c r="BL107" s="2">
        <f t="shared" si="9"/>
        <v>0.0017006802721088435</v>
      </c>
      <c r="BM107" s="2">
        <f t="shared" si="9"/>
        <v>0.008503401360544218</v>
      </c>
      <c r="BN107" s="2">
        <f aca="true" t="shared" si="10" ref="BN107:CT107">ABS(BN106)/588</f>
        <v>0.006802721088435374</v>
      </c>
      <c r="BO107" s="2">
        <f t="shared" si="10"/>
        <v>0.003401360544217687</v>
      </c>
      <c r="BP107" s="2">
        <f t="shared" si="10"/>
        <v>0.003401360544217687</v>
      </c>
      <c r="BQ107" s="2">
        <f t="shared" si="10"/>
        <v>0.0017006802721088435</v>
      </c>
      <c r="BR107" s="2">
        <f t="shared" si="10"/>
        <v>0.011904761904761904</v>
      </c>
      <c r="BS107" s="2">
        <f t="shared" si="10"/>
        <v>0.011904761904761904</v>
      </c>
      <c r="BT107" s="2">
        <f t="shared" si="10"/>
        <v>0.03231292517006803</v>
      </c>
      <c r="BU107" s="2">
        <f t="shared" si="10"/>
        <v>0.03571428571428571</v>
      </c>
      <c r="BV107" s="2">
        <f t="shared" si="10"/>
        <v>0.030612244897959183</v>
      </c>
      <c r="BW107" s="2">
        <f t="shared" si="10"/>
        <v>0.03741496598639456</v>
      </c>
      <c r="BX107" s="2">
        <f t="shared" si="10"/>
        <v>0.02040816326530612</v>
      </c>
      <c r="BY107" s="2">
        <f t="shared" si="10"/>
        <v>0.04251700680272109</v>
      </c>
      <c r="BZ107" s="2">
        <f t="shared" si="10"/>
        <v>0.01020408163265306</v>
      </c>
      <c r="CA107" s="2">
        <f t="shared" si="10"/>
        <v>0.003401360544217687</v>
      </c>
      <c r="CB107" s="2">
        <f t="shared" si="10"/>
        <v>0.008503401360544218</v>
      </c>
      <c r="CC107" s="2">
        <f t="shared" si="10"/>
        <v>0.0017006802721088435</v>
      </c>
      <c r="CD107" s="2">
        <f t="shared" si="10"/>
        <v>0.0017006802721088435</v>
      </c>
      <c r="CE107" s="2">
        <f t="shared" si="10"/>
        <v>0</v>
      </c>
      <c r="CF107" s="2">
        <f t="shared" si="10"/>
        <v>0.034013605442176874</v>
      </c>
      <c r="CG107" s="2">
        <f t="shared" si="10"/>
        <v>0.008503401360544218</v>
      </c>
      <c r="CH107" s="2">
        <f t="shared" si="10"/>
        <v>0.00510204081632653</v>
      </c>
      <c r="CI107" s="2">
        <f t="shared" si="10"/>
        <v>0.00510204081632653</v>
      </c>
      <c r="CJ107" s="2">
        <f t="shared" si="10"/>
        <v>0.05102040816326531</v>
      </c>
      <c r="CK107" s="2">
        <f t="shared" si="10"/>
        <v>0.04421768707482993</v>
      </c>
      <c r="CL107" s="2">
        <f t="shared" si="10"/>
        <v>0.04081632653061224</v>
      </c>
      <c r="CM107" s="2">
        <f t="shared" si="10"/>
        <v>0.013605442176870748</v>
      </c>
      <c r="CN107" s="2">
        <f t="shared" si="10"/>
        <v>0.022108843537414966</v>
      </c>
      <c r="CO107" s="2">
        <f t="shared" si="10"/>
        <v>0.01870748299319728</v>
      </c>
      <c r="CP107" s="2">
        <f t="shared" si="10"/>
        <v>0.027210884353741496</v>
      </c>
      <c r="CQ107" s="2">
        <f t="shared" si="10"/>
        <v>0.011904761904761904</v>
      </c>
      <c r="CR107" s="2">
        <f t="shared" si="10"/>
        <v>0.008503401360544218</v>
      </c>
      <c r="CS107" s="2">
        <f t="shared" si="10"/>
        <v>0.02040816326530612</v>
      </c>
      <c r="CT107" s="2">
        <f t="shared" si="10"/>
        <v>0.006802721088435374</v>
      </c>
      <c r="CU107" s="2">
        <f>ABS(CU106)/588</f>
        <v>0.01870748299319728</v>
      </c>
      <c r="CX107" s="31" t="s">
        <v>18</v>
      </c>
      <c r="CY107" s="32"/>
      <c r="DA107" s="30">
        <f>SUM(DA12:DA104)</f>
        <v>5266.496497216749</v>
      </c>
      <c r="DB107" s="31" t="s">
        <v>255</v>
      </c>
      <c r="DD107" s="44">
        <f>(DA107/DG109)</f>
        <v>0.15814354985336462</v>
      </c>
      <c r="DE107" s="31" t="s">
        <v>256</v>
      </c>
    </row>
    <row r="108" spans="7:111" ht="10.5">
      <c r="G108" s="2">
        <f aca="true" t="shared" si="11" ref="G108:BM108">1-G107</f>
        <v>1</v>
      </c>
      <c r="H108" s="2">
        <f t="shared" si="11"/>
        <v>0.9965986394557823</v>
      </c>
      <c r="I108" s="2">
        <f t="shared" si="11"/>
        <v>0.9965986394557823</v>
      </c>
      <c r="J108" s="2">
        <f t="shared" si="11"/>
        <v>0.9948979591836735</v>
      </c>
      <c r="K108" s="2">
        <f t="shared" si="11"/>
        <v>0.9948979591836735</v>
      </c>
      <c r="L108" s="2">
        <f t="shared" si="11"/>
        <v>0.9948979591836735</v>
      </c>
      <c r="M108" s="2">
        <f t="shared" si="11"/>
        <v>0.9880952380952381</v>
      </c>
      <c r="N108" s="2">
        <f t="shared" si="11"/>
        <v>0.9965986394557823</v>
      </c>
      <c r="O108" s="2">
        <f t="shared" si="11"/>
        <v>0.9965986394557823</v>
      </c>
      <c r="P108" s="2">
        <f t="shared" si="11"/>
        <v>0.9982993197278912</v>
      </c>
      <c r="Q108" s="2">
        <f t="shared" si="11"/>
        <v>0.9914965986394558</v>
      </c>
      <c r="R108" s="2">
        <f t="shared" si="11"/>
        <v>0.9897959183673469</v>
      </c>
      <c r="S108" s="2">
        <f t="shared" si="11"/>
        <v>0.9931972789115646</v>
      </c>
      <c r="T108" s="2">
        <f t="shared" si="11"/>
        <v>0.9982993197278912</v>
      </c>
      <c r="U108" s="2">
        <f t="shared" si="11"/>
        <v>0.9829931972789115</v>
      </c>
      <c r="V108" s="2">
        <f t="shared" si="11"/>
        <v>0.9693877551020408</v>
      </c>
      <c r="W108" s="2">
        <f t="shared" si="11"/>
        <v>0.9693877551020408</v>
      </c>
      <c r="X108" s="2">
        <f t="shared" si="11"/>
        <v>0.9693877551020408</v>
      </c>
      <c r="Y108" s="2">
        <f t="shared" si="11"/>
        <v>0.967687074829932</v>
      </c>
      <c r="Z108" s="2">
        <f t="shared" si="11"/>
        <v>0.9727891156462585</v>
      </c>
      <c r="AA108" s="2">
        <f t="shared" si="11"/>
        <v>0.9727891156462585</v>
      </c>
      <c r="AB108" s="2">
        <f t="shared" si="11"/>
        <v>0.9693877551020408</v>
      </c>
      <c r="AC108" s="2">
        <f t="shared" si="11"/>
        <v>0.9693877551020408</v>
      </c>
      <c r="AD108" s="2">
        <f t="shared" si="11"/>
        <v>0.9693877551020408</v>
      </c>
      <c r="AE108" s="2">
        <f t="shared" si="11"/>
        <v>0.9863945578231292</v>
      </c>
      <c r="AF108" s="2">
        <f t="shared" si="11"/>
        <v>0.9812925170068028</v>
      </c>
      <c r="AG108" s="2">
        <f t="shared" si="11"/>
        <v>0.9948979591836735</v>
      </c>
      <c r="AH108" s="2">
        <f t="shared" si="11"/>
        <v>0.9931972789115646</v>
      </c>
      <c r="AI108" s="2">
        <f t="shared" si="11"/>
        <v>0.9829931972789115</v>
      </c>
      <c r="AJ108" s="2">
        <f t="shared" si="11"/>
        <v>0.9897959183673469</v>
      </c>
      <c r="AK108" s="2">
        <f t="shared" si="11"/>
        <v>0.9880952380952381</v>
      </c>
      <c r="AL108" s="2">
        <f t="shared" si="11"/>
        <v>0.9982993197278912</v>
      </c>
      <c r="AM108" s="2">
        <f t="shared" si="11"/>
        <v>1</v>
      </c>
      <c r="AN108" s="2">
        <f t="shared" si="11"/>
        <v>0.9914965986394558</v>
      </c>
      <c r="AO108" s="2">
        <f t="shared" si="11"/>
        <v>0.9931972789115646</v>
      </c>
      <c r="AP108" s="2">
        <f t="shared" si="11"/>
        <v>0.9965986394557823</v>
      </c>
      <c r="AQ108" s="2">
        <f t="shared" si="11"/>
        <v>0.9863945578231292</v>
      </c>
      <c r="AR108" s="2">
        <f t="shared" si="11"/>
        <v>0.9982993197278912</v>
      </c>
      <c r="AS108" s="2">
        <f t="shared" si="11"/>
        <v>0.9965986394557823</v>
      </c>
      <c r="AT108" s="2">
        <f t="shared" si="11"/>
        <v>1</v>
      </c>
      <c r="AU108" s="2">
        <f t="shared" si="11"/>
        <v>0.9863945578231292</v>
      </c>
      <c r="AV108" s="2">
        <f t="shared" si="11"/>
        <v>0.9846938775510204</v>
      </c>
      <c r="AW108" s="2">
        <f t="shared" si="11"/>
        <v>0.9982993197278912</v>
      </c>
      <c r="AX108" s="2">
        <f t="shared" si="11"/>
        <v>0.9914965986394558</v>
      </c>
      <c r="AY108" s="2">
        <f t="shared" si="11"/>
        <v>0.9829931972789115</v>
      </c>
      <c r="AZ108" s="2">
        <f t="shared" si="11"/>
        <v>0.9829931972789115</v>
      </c>
      <c r="BA108" s="2">
        <f t="shared" si="11"/>
        <v>0.9982993197278912</v>
      </c>
      <c r="BB108" s="2">
        <f t="shared" si="11"/>
        <v>0.9931972789115646</v>
      </c>
      <c r="BC108" s="2">
        <f t="shared" si="11"/>
        <v>0.9948979591836735</v>
      </c>
      <c r="BD108" s="2">
        <f t="shared" si="11"/>
        <v>0.9965986394557823</v>
      </c>
      <c r="BE108" s="2">
        <f t="shared" si="11"/>
        <v>0.9948979591836735</v>
      </c>
      <c r="BF108" s="2">
        <f t="shared" si="11"/>
        <v>0.9948979591836735</v>
      </c>
      <c r="BG108" s="2">
        <f t="shared" si="11"/>
        <v>0.9880952380952381</v>
      </c>
      <c r="BH108" s="2">
        <f t="shared" si="11"/>
        <v>0.9778911564625851</v>
      </c>
      <c r="BI108" s="2">
        <f t="shared" si="11"/>
        <v>0.9965986394557823</v>
      </c>
      <c r="BJ108" s="2">
        <f t="shared" si="11"/>
        <v>0.9948979591836735</v>
      </c>
      <c r="BK108" s="2">
        <f t="shared" si="11"/>
        <v>0.9948979591836735</v>
      </c>
      <c r="BL108" s="2">
        <f t="shared" si="11"/>
        <v>0.9982993197278912</v>
      </c>
      <c r="BM108" s="2">
        <f t="shared" si="11"/>
        <v>0.9914965986394558</v>
      </c>
      <c r="BN108" s="2">
        <f aca="true" t="shared" si="12" ref="BN108:CT108">1-BN107</f>
        <v>0.9931972789115646</v>
      </c>
      <c r="BO108" s="2">
        <f t="shared" si="12"/>
        <v>0.9965986394557823</v>
      </c>
      <c r="BP108" s="2">
        <f t="shared" si="12"/>
        <v>0.9965986394557823</v>
      </c>
      <c r="BQ108" s="2">
        <f t="shared" si="12"/>
        <v>0.9982993197278912</v>
      </c>
      <c r="BR108" s="2">
        <f t="shared" si="12"/>
        <v>0.9880952380952381</v>
      </c>
      <c r="BS108" s="2">
        <f t="shared" si="12"/>
        <v>0.9880952380952381</v>
      </c>
      <c r="BT108" s="2">
        <f t="shared" si="12"/>
        <v>0.967687074829932</v>
      </c>
      <c r="BU108" s="2">
        <f t="shared" si="12"/>
        <v>0.9642857142857143</v>
      </c>
      <c r="BV108" s="2">
        <f t="shared" si="12"/>
        <v>0.9693877551020408</v>
      </c>
      <c r="BW108" s="2">
        <f t="shared" si="12"/>
        <v>0.9625850340136054</v>
      </c>
      <c r="BX108" s="2">
        <f t="shared" si="12"/>
        <v>0.9795918367346939</v>
      </c>
      <c r="BY108" s="2">
        <f t="shared" si="12"/>
        <v>0.9574829931972789</v>
      </c>
      <c r="BZ108" s="2">
        <f t="shared" si="12"/>
        <v>0.9897959183673469</v>
      </c>
      <c r="CA108" s="2">
        <f t="shared" si="12"/>
        <v>0.9965986394557823</v>
      </c>
      <c r="CB108" s="2">
        <f t="shared" si="12"/>
        <v>0.9914965986394558</v>
      </c>
      <c r="CC108" s="2">
        <f t="shared" si="12"/>
        <v>0.9982993197278912</v>
      </c>
      <c r="CD108" s="2">
        <f t="shared" si="12"/>
        <v>0.9982993197278912</v>
      </c>
      <c r="CE108" s="2">
        <f t="shared" si="12"/>
        <v>1</v>
      </c>
      <c r="CF108" s="2">
        <f t="shared" si="12"/>
        <v>0.9659863945578231</v>
      </c>
      <c r="CG108" s="2">
        <f t="shared" si="12"/>
        <v>0.9914965986394558</v>
      </c>
      <c r="CH108" s="2">
        <f t="shared" si="12"/>
        <v>0.9948979591836735</v>
      </c>
      <c r="CI108" s="2">
        <f t="shared" si="12"/>
        <v>0.9948979591836735</v>
      </c>
      <c r="CJ108" s="2">
        <f t="shared" si="12"/>
        <v>0.9489795918367347</v>
      </c>
      <c r="CK108" s="2">
        <f t="shared" si="12"/>
        <v>0.95578231292517</v>
      </c>
      <c r="CL108" s="2">
        <f t="shared" si="12"/>
        <v>0.9591836734693877</v>
      </c>
      <c r="CM108" s="2">
        <f t="shared" si="12"/>
        <v>0.9863945578231292</v>
      </c>
      <c r="CN108" s="2">
        <f t="shared" si="12"/>
        <v>0.9778911564625851</v>
      </c>
      <c r="CO108" s="2">
        <f t="shared" si="12"/>
        <v>0.9812925170068028</v>
      </c>
      <c r="CP108" s="2">
        <f t="shared" si="12"/>
        <v>0.9727891156462585</v>
      </c>
      <c r="CQ108" s="2">
        <f t="shared" si="12"/>
        <v>0.9880952380952381</v>
      </c>
      <c r="CR108" s="2">
        <f t="shared" si="12"/>
        <v>0.9914965986394558</v>
      </c>
      <c r="CS108" s="2">
        <f t="shared" si="12"/>
        <v>0.9795918367346939</v>
      </c>
      <c r="CT108" s="2">
        <f t="shared" si="12"/>
        <v>0.9931972789115646</v>
      </c>
      <c r="CU108" s="2">
        <f>1-CU107</f>
        <v>0.9812925170068028</v>
      </c>
      <c r="DG108" s="2" t="s">
        <v>254</v>
      </c>
    </row>
    <row r="109" ht="10.5">
      <c r="DG109" s="2">
        <v>33302</v>
      </c>
    </row>
    <row r="110" spans="7:104" ht="10.5">
      <c r="G110" s="2">
        <f>CX12</f>
        <v>-0.16487455197132617</v>
      </c>
      <c r="H110" s="2">
        <f>CX13</f>
        <v>-0.025089605734767026</v>
      </c>
      <c r="I110" s="2">
        <f>CX14</f>
        <v>-0.03942652329749104</v>
      </c>
      <c r="J110" s="2">
        <f>CX15</f>
        <v>-0.06630824372759857</v>
      </c>
      <c r="K110" s="2">
        <f>CX16</f>
        <v>-0.05017921146953405</v>
      </c>
      <c r="L110" s="2">
        <f>CX17</f>
        <v>-0.025089605734767026</v>
      </c>
      <c r="CZ110" s="32"/>
    </row>
    <row r="111" spans="7:12" ht="10.5">
      <c r="G111" s="2">
        <f>CY12</f>
        <v>0.8584615384615385</v>
      </c>
      <c r="H111" s="2">
        <f>CY13</f>
        <v>0.9755244755244756</v>
      </c>
      <c r="I111" s="2">
        <f>CY14</f>
        <v>0.9620689655172413</v>
      </c>
      <c r="J111" s="2">
        <f>CY15</f>
        <v>0.9378151260504202</v>
      </c>
      <c r="K111" s="2">
        <f>CY16</f>
        <v>0.9522184300341296</v>
      </c>
      <c r="L111" s="2">
        <f>CY17</f>
        <v>0.9755244755244756</v>
      </c>
    </row>
    <row r="112" spans="1:103" ht="10.5">
      <c r="A112" s="7"/>
      <c r="B112" s="7"/>
      <c r="C112" s="7"/>
      <c r="D112" s="7"/>
      <c r="E112" s="7"/>
      <c r="F112" s="7"/>
      <c r="G112" s="7">
        <f aca="true" t="shared" si="13" ref="G112:L112">G111+G108</f>
        <v>1.8584615384615386</v>
      </c>
      <c r="H112" s="7">
        <f t="shared" si="13"/>
        <v>1.972123114980258</v>
      </c>
      <c r="I112" s="7">
        <f t="shared" si="13"/>
        <v>1.9586676049730236</v>
      </c>
      <c r="J112" s="7">
        <f t="shared" si="13"/>
        <v>1.9327130852340937</v>
      </c>
      <c r="K112" s="7">
        <f t="shared" si="13"/>
        <v>1.9471163892178032</v>
      </c>
      <c r="L112" s="7">
        <f t="shared" si="13"/>
        <v>1.9704224347081492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</row>
    <row r="120" spans="1:104" s="7" customFormat="1" ht="1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</row>
    <row r="123" ht="10.5">
      <c r="CZ123" s="7"/>
    </row>
  </sheetData>
  <mergeCells count="2">
    <mergeCell ref="A8:C9"/>
    <mergeCell ref="A2:I3"/>
  </mergeCells>
  <printOptions gridLines="1"/>
  <pageMargins left="0.75" right="0.75" top="1" bottom="1" header="0.5" footer="0.5"/>
  <pageSetup fitToWidth="5" horizontalDpi="600" verticalDpi="600" orientation="landscape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G68"/>
  <sheetViews>
    <sheetView tabSelected="1" zoomScale="150" zoomScaleNormal="150" workbookViewId="0" topLeftCell="B48">
      <selection activeCell="E56" sqref="E56"/>
    </sheetView>
  </sheetViews>
  <sheetFormatPr defaultColWidth="11.421875" defaultRowHeight="12.75"/>
  <cols>
    <col min="1" max="1" width="9.7109375" style="17" customWidth="1"/>
    <col min="2" max="2" width="44.8515625" style="17" customWidth="1"/>
    <col min="3" max="4" width="8.8515625" style="17" customWidth="1"/>
    <col min="5" max="5" width="9.140625" style="17" customWidth="1"/>
    <col min="6" max="16384" width="8.8515625" style="17" customWidth="1"/>
  </cols>
  <sheetData>
    <row r="2" spans="8:11" ht="12">
      <c r="H2" s="21" t="s">
        <v>33</v>
      </c>
      <c r="I2" s="20"/>
      <c r="J2" s="20"/>
      <c r="K2" s="20"/>
    </row>
    <row r="3" spans="8:11" ht="12">
      <c r="H3" s="40" t="s">
        <v>34</v>
      </c>
      <c r="I3" s="40"/>
      <c r="J3" s="40"/>
      <c r="K3" s="41">
        <v>5</v>
      </c>
    </row>
    <row r="4" spans="8:11" ht="12">
      <c r="H4" s="40" t="s">
        <v>35</v>
      </c>
      <c r="I4" s="40"/>
      <c r="J4" s="40"/>
      <c r="K4" s="41">
        <v>15</v>
      </c>
    </row>
    <row r="5" spans="8:11" ht="12">
      <c r="H5" s="40" t="s">
        <v>36</v>
      </c>
      <c r="I5" s="40"/>
      <c r="J5" s="40"/>
      <c r="K5" s="41">
        <v>25</v>
      </c>
    </row>
    <row r="6" spans="8:11" ht="12">
      <c r="H6" s="40" t="s">
        <v>37</v>
      </c>
      <c r="I6" s="40"/>
      <c r="J6" s="40"/>
      <c r="K6" s="41">
        <v>15</v>
      </c>
    </row>
    <row r="7" spans="8:11" ht="12">
      <c r="H7" s="40" t="s">
        <v>38</v>
      </c>
      <c r="I7" s="40"/>
      <c r="J7" s="40"/>
      <c r="K7" s="41">
        <v>2</v>
      </c>
    </row>
    <row r="8" spans="8:11" ht="12">
      <c r="H8" s="40" t="s">
        <v>39</v>
      </c>
      <c r="I8" s="40"/>
      <c r="J8" s="40"/>
      <c r="K8" s="41">
        <v>3</v>
      </c>
    </row>
    <row r="9" spans="8:11" ht="12">
      <c r="H9" s="40" t="s">
        <v>40</v>
      </c>
      <c r="I9" s="40"/>
      <c r="J9" s="40"/>
      <c r="K9" s="41">
        <v>7</v>
      </c>
    </row>
    <row r="10" spans="8:11" ht="12">
      <c r="H10" s="40" t="s">
        <v>41</v>
      </c>
      <c r="I10" s="40"/>
      <c r="J10" s="40"/>
      <c r="K10" s="41">
        <v>10</v>
      </c>
    </row>
    <row r="11" spans="8:11" ht="12">
      <c r="H11" s="40" t="s">
        <v>42</v>
      </c>
      <c r="I11" s="40"/>
      <c r="J11" s="40"/>
      <c r="K11" s="41">
        <v>5</v>
      </c>
    </row>
    <row r="12" spans="8:11" ht="12">
      <c r="H12" s="40" t="s">
        <v>43</v>
      </c>
      <c r="I12" s="40"/>
      <c r="J12" s="40"/>
      <c r="K12" s="41">
        <v>13</v>
      </c>
    </row>
    <row r="13" spans="8:11" ht="12">
      <c r="H13" s="40"/>
      <c r="I13" s="42" t="s">
        <v>44</v>
      </c>
      <c r="J13" s="40"/>
      <c r="K13" s="20">
        <f>SUM(K3:K12)</f>
        <v>100</v>
      </c>
    </row>
    <row r="17" spans="2:189" s="10" customFormat="1" ht="15">
      <c r="B17" s="8"/>
      <c r="C17" s="9" t="s">
        <v>49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9"/>
      <c r="BA17" s="9" t="s">
        <v>45</v>
      </c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 t="s">
        <v>139</v>
      </c>
      <c r="BN17" s="9"/>
      <c r="BO17" s="9"/>
      <c r="BP17" s="9"/>
      <c r="BQ17" s="9"/>
      <c r="BR17" s="9"/>
      <c r="BS17" s="9"/>
      <c r="BT17" s="9"/>
      <c r="BV17" s="9"/>
      <c r="BW17" s="9" t="s">
        <v>140</v>
      </c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B17" s="9"/>
      <c r="DC17" s="9" t="s">
        <v>141</v>
      </c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 t="s">
        <v>142</v>
      </c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 t="s">
        <v>1</v>
      </c>
      <c r="FB17" s="9"/>
      <c r="FC17" s="9"/>
      <c r="FD17" s="9"/>
      <c r="FE17" s="9"/>
      <c r="FF17" s="9"/>
      <c r="FG17" s="9"/>
      <c r="FH17" s="9"/>
      <c r="FI17" s="9"/>
      <c r="FJ17" s="9"/>
      <c r="FK17" s="9" t="s">
        <v>48</v>
      </c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</row>
    <row r="18" spans="1:187" s="19" customFormat="1" ht="84">
      <c r="A18" s="19" t="s">
        <v>117</v>
      </c>
      <c r="B18" s="18" t="s">
        <v>136</v>
      </c>
      <c r="C18" s="18" t="s">
        <v>137</v>
      </c>
      <c r="D18" s="18"/>
      <c r="E18" s="18" t="s">
        <v>138</v>
      </c>
      <c r="F18" s="18"/>
      <c r="G18" s="18" t="s">
        <v>104</v>
      </c>
      <c r="H18" s="18"/>
      <c r="I18" s="18" t="s">
        <v>110</v>
      </c>
      <c r="J18" s="18"/>
      <c r="K18" s="18" t="s">
        <v>118</v>
      </c>
      <c r="L18" s="18"/>
      <c r="M18" s="18" t="s">
        <v>111</v>
      </c>
      <c r="N18" s="18"/>
      <c r="O18" s="18" t="s">
        <v>112</v>
      </c>
      <c r="P18" s="18"/>
      <c r="Q18" s="18" t="s">
        <v>240</v>
      </c>
      <c r="R18" s="18"/>
      <c r="S18" s="37" t="s">
        <v>235</v>
      </c>
      <c r="T18" s="18"/>
      <c r="U18" s="18" t="s">
        <v>113</v>
      </c>
      <c r="V18" s="18"/>
      <c r="W18" s="18" t="s">
        <v>13</v>
      </c>
      <c r="X18" s="18"/>
      <c r="Y18" s="18" t="s">
        <v>14</v>
      </c>
      <c r="Z18" s="18"/>
      <c r="AA18" s="18" t="s">
        <v>15</v>
      </c>
      <c r="AB18" s="18"/>
      <c r="AC18" s="18" t="s">
        <v>16</v>
      </c>
      <c r="AD18" s="18"/>
      <c r="AE18" s="18" t="s">
        <v>247</v>
      </c>
      <c r="AF18" s="18"/>
      <c r="AG18" s="18" t="s">
        <v>17</v>
      </c>
      <c r="AH18" s="18"/>
      <c r="AI18" s="18" t="s">
        <v>97</v>
      </c>
      <c r="AJ18" s="18"/>
      <c r="AK18" s="18" t="s">
        <v>2</v>
      </c>
      <c r="AL18" s="18"/>
      <c r="AM18" s="18" t="s">
        <v>206</v>
      </c>
      <c r="AN18" s="18"/>
      <c r="AO18" s="38" t="s">
        <v>252</v>
      </c>
      <c r="AP18" s="18"/>
      <c r="AQ18" s="18" t="s">
        <v>207</v>
      </c>
      <c r="AR18" s="18"/>
      <c r="AS18" s="18" t="s">
        <v>208</v>
      </c>
      <c r="AT18" s="18"/>
      <c r="AU18" s="18" t="s">
        <v>209</v>
      </c>
      <c r="AV18" s="18"/>
      <c r="AW18" s="18" t="s">
        <v>210</v>
      </c>
      <c r="AX18" s="18"/>
      <c r="AY18" s="18" t="s">
        <v>211</v>
      </c>
      <c r="AZ18" s="18"/>
      <c r="BA18" s="18" t="s">
        <v>105</v>
      </c>
      <c r="BB18" s="18"/>
      <c r="BC18" s="18" t="s">
        <v>106</v>
      </c>
      <c r="BD18" s="18"/>
      <c r="BE18" s="18" t="s">
        <v>107</v>
      </c>
      <c r="BF18" s="18"/>
      <c r="BG18" s="18" t="s">
        <v>108</v>
      </c>
      <c r="BH18" s="18"/>
      <c r="BI18" s="18" t="s">
        <v>109</v>
      </c>
      <c r="BJ18" s="18"/>
      <c r="BK18" s="18" t="s">
        <v>19</v>
      </c>
      <c r="BL18" s="18"/>
      <c r="BM18" s="18" t="s">
        <v>20</v>
      </c>
      <c r="BN18" s="18"/>
      <c r="BO18" s="18" t="s">
        <v>21</v>
      </c>
      <c r="BP18" s="18"/>
      <c r="BQ18" s="18" t="s">
        <v>22</v>
      </c>
      <c r="BR18" s="18"/>
      <c r="BS18" s="18" t="s">
        <v>23</v>
      </c>
      <c r="BT18" s="18"/>
      <c r="BU18" s="18" t="s">
        <v>24</v>
      </c>
      <c r="BV18" s="18"/>
      <c r="BW18" s="18" t="s">
        <v>25</v>
      </c>
      <c r="BX18" s="18"/>
      <c r="BY18" s="18" t="s">
        <v>26</v>
      </c>
      <c r="BZ18" s="18"/>
      <c r="CA18" s="18" t="s">
        <v>27</v>
      </c>
      <c r="CB18" s="18"/>
      <c r="CC18" s="18" t="s">
        <v>28</v>
      </c>
      <c r="CD18" s="18"/>
      <c r="CE18" s="18" t="s">
        <v>29</v>
      </c>
      <c r="CF18" s="18"/>
      <c r="CG18" s="18" t="s">
        <v>30</v>
      </c>
      <c r="CH18" s="18"/>
      <c r="CI18" s="18" t="s">
        <v>31</v>
      </c>
      <c r="CJ18" s="18"/>
      <c r="CK18" s="18" t="s">
        <v>32</v>
      </c>
      <c r="CL18" s="18"/>
      <c r="CM18" s="18" t="s">
        <v>127</v>
      </c>
      <c r="CN18" s="18"/>
      <c r="CO18" s="18" t="s">
        <v>66</v>
      </c>
      <c r="CP18" s="18"/>
      <c r="CQ18" s="18" t="s">
        <v>128</v>
      </c>
      <c r="CR18" s="18"/>
      <c r="CS18" s="18" t="s">
        <v>129</v>
      </c>
      <c r="CT18" s="18"/>
      <c r="CU18" s="18" t="s">
        <v>130</v>
      </c>
      <c r="CV18" s="18"/>
      <c r="CW18" s="18" t="s">
        <v>131</v>
      </c>
      <c r="CX18" s="18"/>
      <c r="CY18" s="18" t="s">
        <v>132</v>
      </c>
      <c r="CZ18" s="18"/>
      <c r="DA18" s="18" t="s">
        <v>133</v>
      </c>
      <c r="DB18" s="18"/>
      <c r="DC18" s="18" t="s">
        <v>134</v>
      </c>
      <c r="DD18" s="18"/>
      <c r="DE18" s="18" t="s">
        <v>185</v>
      </c>
      <c r="DF18" s="18"/>
      <c r="DG18" s="18" t="s">
        <v>54</v>
      </c>
      <c r="DH18" s="18"/>
      <c r="DI18" s="18" t="s">
        <v>55</v>
      </c>
      <c r="DJ18" s="18"/>
      <c r="DK18" s="18" t="s">
        <v>53</v>
      </c>
      <c r="DL18" s="18"/>
      <c r="DM18" s="38" t="s">
        <v>189</v>
      </c>
      <c r="DN18" s="18"/>
      <c r="DO18" s="18" t="s">
        <v>149</v>
      </c>
      <c r="DP18" s="18"/>
      <c r="DQ18" s="18" t="s">
        <v>150</v>
      </c>
      <c r="DR18" s="18"/>
      <c r="DS18" s="18" t="s">
        <v>151</v>
      </c>
      <c r="DT18" s="18"/>
      <c r="DU18" s="18" t="s">
        <v>152</v>
      </c>
      <c r="DV18" s="18"/>
      <c r="DW18" s="18" t="s">
        <v>153</v>
      </c>
      <c r="DX18" s="18"/>
      <c r="DY18" s="18" t="s">
        <v>195</v>
      </c>
      <c r="DZ18" s="18"/>
      <c r="EA18" s="18" t="s">
        <v>196</v>
      </c>
      <c r="EB18" s="18"/>
      <c r="EC18" s="18" t="s">
        <v>56</v>
      </c>
      <c r="ED18" s="18"/>
      <c r="EE18" s="18" t="s">
        <v>57</v>
      </c>
      <c r="EF18" s="18"/>
      <c r="EG18" s="18" t="s">
        <v>58</v>
      </c>
      <c r="EH18" s="18"/>
      <c r="EI18" s="18" t="s">
        <v>59</v>
      </c>
      <c r="EJ18" s="18"/>
      <c r="EK18" s="18" t="s">
        <v>76</v>
      </c>
      <c r="EL18" s="18"/>
      <c r="EM18" s="18" t="s">
        <v>77</v>
      </c>
      <c r="EN18" s="18"/>
      <c r="EO18" s="18" t="s">
        <v>96</v>
      </c>
      <c r="EP18" s="18"/>
      <c r="EQ18" s="18" t="s">
        <v>78</v>
      </c>
      <c r="ER18" s="18"/>
      <c r="ES18" s="18" t="s">
        <v>79</v>
      </c>
      <c r="ET18" s="18"/>
      <c r="EU18" s="18" t="s">
        <v>80</v>
      </c>
      <c r="EV18" s="18"/>
      <c r="EW18" s="18" t="s">
        <v>81</v>
      </c>
      <c r="EX18" s="18"/>
      <c r="EY18" s="18" t="s">
        <v>82</v>
      </c>
      <c r="EZ18" s="18"/>
      <c r="FA18" s="18" t="s">
        <v>83</v>
      </c>
      <c r="FB18" s="18"/>
      <c r="FC18" s="18" t="s">
        <v>84</v>
      </c>
      <c r="FD18" s="18"/>
      <c r="FE18" s="18" t="s">
        <v>85</v>
      </c>
      <c r="FF18" s="18"/>
      <c r="FG18" s="18" t="s">
        <v>86</v>
      </c>
      <c r="FH18" s="18"/>
      <c r="FI18" s="18" t="s">
        <v>87</v>
      </c>
      <c r="FJ18" s="18"/>
      <c r="FK18" s="18" t="s">
        <v>88</v>
      </c>
      <c r="FL18" s="18"/>
      <c r="FM18" s="18" t="s">
        <v>89</v>
      </c>
      <c r="FN18" s="18"/>
      <c r="FO18" s="18" t="s">
        <v>90</v>
      </c>
      <c r="FP18" s="18"/>
      <c r="FQ18" s="18" t="s">
        <v>91</v>
      </c>
      <c r="FR18" s="18"/>
      <c r="FS18" s="18" t="s">
        <v>92</v>
      </c>
      <c r="FT18" s="18"/>
      <c r="FU18" s="18" t="s">
        <v>3</v>
      </c>
      <c r="FV18" s="18"/>
      <c r="FW18" s="18" t="s">
        <v>99</v>
      </c>
      <c r="FX18" s="18"/>
      <c r="FY18" s="18" t="s">
        <v>100</v>
      </c>
      <c r="FZ18" s="18"/>
      <c r="GA18" s="18" t="s">
        <v>6</v>
      </c>
      <c r="GB18" s="18"/>
      <c r="GC18" s="18" t="s">
        <v>7</v>
      </c>
      <c r="GD18" s="18"/>
      <c r="GE18" s="18" t="s">
        <v>8</v>
      </c>
    </row>
    <row r="19" spans="1:188" s="15" customFormat="1" ht="15">
      <c r="A19" s="15">
        <f>C53*0.01</f>
        <v>0.2</v>
      </c>
      <c r="B19" s="11" t="s">
        <v>168</v>
      </c>
      <c r="C19" s="12">
        <v>0</v>
      </c>
      <c r="D19" s="12">
        <f aca="true" t="shared" si="0" ref="D19:D26">C19*A19*$K$3</f>
        <v>0</v>
      </c>
      <c r="E19" s="13">
        <v>0</v>
      </c>
      <c r="F19" s="13">
        <f>A19*E19*$K$3</f>
        <v>0</v>
      </c>
      <c r="G19" s="13">
        <v>1</v>
      </c>
      <c r="H19" s="13">
        <f>G19*A19*$K$3</f>
        <v>1</v>
      </c>
      <c r="I19" s="13">
        <v>1</v>
      </c>
      <c r="J19" s="13">
        <f>I19*A19*$K$3</f>
        <v>1</v>
      </c>
      <c r="K19" s="13">
        <v>1</v>
      </c>
      <c r="L19" s="13">
        <f>K19*A19*$K$3</f>
        <v>1</v>
      </c>
      <c r="M19" s="13">
        <v>1</v>
      </c>
      <c r="N19" s="9">
        <f>M19*A19*$K$3</f>
        <v>1</v>
      </c>
      <c r="O19" s="9">
        <v>1</v>
      </c>
      <c r="P19" s="9">
        <f>O19*A19*$K$3</f>
        <v>1</v>
      </c>
      <c r="Q19" s="9">
        <v>1</v>
      </c>
      <c r="R19" s="9">
        <f>Q19*A19*$K$3</f>
        <v>1</v>
      </c>
      <c r="S19" s="9">
        <v>4</v>
      </c>
      <c r="T19" s="9">
        <f>A19*S19*$K$3</f>
        <v>4</v>
      </c>
      <c r="U19" s="13">
        <v>5</v>
      </c>
      <c r="V19" s="14">
        <f>U19*A19*$K$3</f>
        <v>5</v>
      </c>
      <c r="W19" s="9">
        <v>0</v>
      </c>
      <c r="X19" s="9">
        <f>W19*C19*$K$3</f>
        <v>0</v>
      </c>
      <c r="Y19" s="13">
        <v>3</v>
      </c>
      <c r="Z19" s="13">
        <f>Y19*A19*$K$3</f>
        <v>3.0000000000000004</v>
      </c>
      <c r="AA19" s="13">
        <v>3</v>
      </c>
      <c r="AB19" s="13">
        <f>AA19*A19*$K$3</f>
        <v>3.0000000000000004</v>
      </c>
      <c r="AC19" s="13">
        <v>2</v>
      </c>
      <c r="AD19" s="13">
        <f>AC19*A19*$K$3</f>
        <v>2</v>
      </c>
      <c r="AE19" s="13">
        <v>1</v>
      </c>
      <c r="AF19" s="14">
        <f>AE19*A19*$K$3</f>
        <v>1</v>
      </c>
      <c r="AG19" s="9">
        <v>0</v>
      </c>
      <c r="AH19" s="9">
        <f>AG19*A19*$K$3</f>
        <v>0</v>
      </c>
      <c r="AI19" s="9">
        <v>0</v>
      </c>
      <c r="AJ19" s="9">
        <f>AI19*A19*$K$3</f>
        <v>0</v>
      </c>
      <c r="AK19" s="9">
        <v>0</v>
      </c>
      <c r="AL19" s="9">
        <f>AK19*A19*$K$3</f>
        <v>0</v>
      </c>
      <c r="AM19" s="9">
        <v>0</v>
      </c>
      <c r="AN19" s="9">
        <f>AM19*A19*$K$3</f>
        <v>0</v>
      </c>
      <c r="AO19" s="9">
        <v>0</v>
      </c>
      <c r="AP19" s="9">
        <f>AO19*A19*$K$3</f>
        <v>0</v>
      </c>
      <c r="AQ19" s="9">
        <v>0</v>
      </c>
      <c r="AR19" s="9">
        <f>AQ19*A19*$K$3</f>
        <v>0</v>
      </c>
      <c r="AS19" s="9">
        <v>0</v>
      </c>
      <c r="AT19" s="9">
        <f>AS19*A19*$K$3</f>
        <v>0</v>
      </c>
      <c r="AU19" s="9">
        <v>0</v>
      </c>
      <c r="AV19" s="9">
        <f>AU19*A19*$K$3</f>
        <v>0</v>
      </c>
      <c r="AW19" s="13">
        <v>1</v>
      </c>
      <c r="AX19" s="9">
        <f>AW19*A19*$K$3</f>
        <v>1</v>
      </c>
      <c r="AY19" s="13">
        <v>1</v>
      </c>
      <c r="AZ19" s="13">
        <f>AY19*A19*$K$4</f>
        <v>3</v>
      </c>
      <c r="BA19" s="13">
        <v>1</v>
      </c>
      <c r="BB19" s="13">
        <f>BA19*A19*$K$4</f>
        <v>3</v>
      </c>
      <c r="BC19" s="13">
        <v>1</v>
      </c>
      <c r="BD19" s="13">
        <f>BC19*A19*$K$4</f>
        <v>3</v>
      </c>
      <c r="BE19" s="13">
        <v>4</v>
      </c>
      <c r="BF19" s="13">
        <f>BE19*A19*$K$4</f>
        <v>12</v>
      </c>
      <c r="BG19" s="13">
        <v>1</v>
      </c>
      <c r="BH19" s="13">
        <f>BG19*A19*$K$4</f>
        <v>3</v>
      </c>
      <c r="BI19" s="13">
        <v>4</v>
      </c>
      <c r="BJ19" s="13">
        <f>BI19*A19*$K$4</f>
        <v>12</v>
      </c>
      <c r="BK19" s="13">
        <v>4</v>
      </c>
      <c r="BL19" s="9">
        <f>BK19*A19*$K$4</f>
        <v>12</v>
      </c>
      <c r="BM19" s="13">
        <v>3</v>
      </c>
      <c r="BN19" s="13">
        <f>BM19*A19*$K$5</f>
        <v>15.000000000000002</v>
      </c>
      <c r="BO19" s="13">
        <v>2</v>
      </c>
      <c r="BP19" s="13">
        <f>BO19*A19*$K$5</f>
        <v>10</v>
      </c>
      <c r="BQ19" s="13">
        <v>1</v>
      </c>
      <c r="BR19" s="13">
        <f>BQ19*A19*$K$5</f>
        <v>5</v>
      </c>
      <c r="BS19" s="13">
        <v>2</v>
      </c>
      <c r="BT19" s="9">
        <f>BS19*A19*$K$5</f>
        <v>10</v>
      </c>
      <c r="BU19" s="13">
        <v>4</v>
      </c>
      <c r="BV19" s="13">
        <f>BU19*A19*$K$6</f>
        <v>12</v>
      </c>
      <c r="BW19" s="13">
        <v>1</v>
      </c>
      <c r="BX19" s="13">
        <f>BW19*A19*$K$6</f>
        <v>3</v>
      </c>
      <c r="BY19" s="13">
        <v>3</v>
      </c>
      <c r="BZ19" s="13">
        <f>BY19*A19*$K$6</f>
        <v>9.000000000000002</v>
      </c>
      <c r="CA19" s="13">
        <v>1</v>
      </c>
      <c r="CB19" s="13">
        <f>CA19*A19*$K$6</f>
        <v>3</v>
      </c>
      <c r="CC19" s="13">
        <v>4</v>
      </c>
      <c r="CD19" s="13">
        <f>CC19*A19*$K$6</f>
        <v>12</v>
      </c>
      <c r="CE19" s="13">
        <v>2</v>
      </c>
      <c r="CF19" s="13">
        <f>CE19*A19*$K$6</f>
        <v>6</v>
      </c>
      <c r="CG19" s="13">
        <v>4</v>
      </c>
      <c r="CH19" s="13">
        <f>CG19*A19*$K$6</f>
        <v>12</v>
      </c>
      <c r="CI19" s="13">
        <v>4</v>
      </c>
      <c r="CJ19" s="13">
        <f>CI19*A19*$K$6</f>
        <v>12</v>
      </c>
      <c r="CK19" s="13">
        <v>3</v>
      </c>
      <c r="CL19" s="13">
        <f>CK19*A19*$K$6</f>
        <v>9.000000000000002</v>
      </c>
      <c r="CM19" s="13">
        <v>1</v>
      </c>
      <c r="CN19" s="14">
        <f>CM19*A19*$K$6</f>
        <v>3</v>
      </c>
      <c r="CO19" s="9">
        <v>3</v>
      </c>
      <c r="CP19" s="9">
        <f>CO19*A19*$K$6</f>
        <v>9.000000000000002</v>
      </c>
      <c r="CQ19" s="13">
        <v>3</v>
      </c>
      <c r="CR19" s="13">
        <f>CQ19*A19*$K$6</f>
        <v>9.000000000000002</v>
      </c>
      <c r="CS19" s="13">
        <v>3</v>
      </c>
      <c r="CT19" s="13">
        <f>CS19*A19*$K$6</f>
        <v>9.000000000000002</v>
      </c>
      <c r="CU19" s="13">
        <v>1</v>
      </c>
      <c r="CV19" s="13">
        <f>CU19*A19*$K$6</f>
        <v>3</v>
      </c>
      <c r="CW19" s="13">
        <v>1</v>
      </c>
      <c r="CX19" s="13">
        <f>CW19*A19*$K$6</f>
        <v>3</v>
      </c>
      <c r="CY19" s="13">
        <v>1</v>
      </c>
      <c r="CZ19" s="9">
        <f>CY19*A19*$K$6</f>
        <v>3</v>
      </c>
      <c r="DA19" s="13">
        <v>1</v>
      </c>
      <c r="DB19" s="14">
        <f>DA19*A19*$K$7</f>
        <v>0.4</v>
      </c>
      <c r="DC19" s="12">
        <v>2</v>
      </c>
      <c r="DD19" s="12">
        <f>DC19*A19*$K$7</f>
        <v>0.8</v>
      </c>
      <c r="DE19" s="12">
        <v>3</v>
      </c>
      <c r="DF19" s="12">
        <f>DE19*A19*$K$7</f>
        <v>1.2000000000000002</v>
      </c>
      <c r="DG19" s="13">
        <v>1</v>
      </c>
      <c r="DH19" s="13">
        <f>DG19*A19*$K$7</f>
        <v>0.4</v>
      </c>
      <c r="DI19" s="13">
        <v>1</v>
      </c>
      <c r="DJ19" s="13">
        <f>DI19*A19*$K$7</f>
        <v>0.4</v>
      </c>
      <c r="DK19" s="13">
        <v>1</v>
      </c>
      <c r="DL19" s="14">
        <f>DK19*A19*$K$7</f>
        <v>0.4</v>
      </c>
      <c r="DM19" s="14">
        <v>0</v>
      </c>
      <c r="DN19" s="14">
        <f>DM19*A19*$K$7</f>
        <v>0</v>
      </c>
      <c r="DO19" s="12">
        <v>1</v>
      </c>
      <c r="DP19" s="12">
        <f>DO19*A19*$K$7</f>
        <v>0.4</v>
      </c>
      <c r="DQ19" s="13">
        <v>1</v>
      </c>
      <c r="DR19" s="13">
        <f>DQ19*A19*$K$7</f>
        <v>0.4</v>
      </c>
      <c r="DS19" s="13">
        <v>1</v>
      </c>
      <c r="DT19" s="13">
        <f>DS19*A19*$K$8</f>
        <v>0.6000000000000001</v>
      </c>
      <c r="DU19" s="13">
        <v>1</v>
      </c>
      <c r="DV19" s="13">
        <f>DU19*A19*$K$8</f>
        <v>0.6000000000000001</v>
      </c>
      <c r="DW19" s="13">
        <v>1</v>
      </c>
      <c r="DX19" s="13">
        <f>DW19*A19*$K$8</f>
        <v>0.6000000000000001</v>
      </c>
      <c r="DY19" s="13">
        <v>1</v>
      </c>
      <c r="DZ19" s="14">
        <f>DY19*A19*$K$12</f>
        <v>2.6</v>
      </c>
      <c r="EA19" s="9">
        <v>0</v>
      </c>
      <c r="EB19" s="9">
        <f>EA19*A19*$K$12</f>
        <v>0</v>
      </c>
      <c r="EC19" s="9">
        <v>0</v>
      </c>
      <c r="ED19" s="9">
        <f>EC19*A19*$K$12</f>
        <v>0</v>
      </c>
      <c r="EE19" s="9">
        <v>1</v>
      </c>
      <c r="EF19" s="9">
        <f>EE19*A19*$K$9</f>
        <v>1.4000000000000001</v>
      </c>
      <c r="EG19" s="13">
        <v>1</v>
      </c>
      <c r="EH19" s="13">
        <f>EG19*A19*$K$9</f>
        <v>1.4000000000000001</v>
      </c>
      <c r="EI19" s="13">
        <v>1</v>
      </c>
      <c r="EJ19" s="13">
        <f>EI19*A19*$K$9</f>
        <v>1.4000000000000001</v>
      </c>
      <c r="EK19" s="13">
        <v>1</v>
      </c>
      <c r="EL19" s="13">
        <f>EK19*A19*$K$9</f>
        <v>1.4000000000000001</v>
      </c>
      <c r="EM19" s="13">
        <v>1</v>
      </c>
      <c r="EN19" s="13">
        <f>EM19*A19*$K$9</f>
        <v>1.4000000000000001</v>
      </c>
      <c r="EO19" s="13">
        <v>1</v>
      </c>
      <c r="EP19" s="13">
        <f>EO19*A19*$K$9</f>
        <v>1.4000000000000001</v>
      </c>
      <c r="EQ19" s="13">
        <v>1</v>
      </c>
      <c r="ER19" s="13">
        <f>EQ19*A19*$K$11</f>
        <v>1</v>
      </c>
      <c r="ES19" s="13">
        <v>1</v>
      </c>
      <c r="ET19" s="13">
        <f>ES19*A19*$K$11</f>
        <v>1</v>
      </c>
      <c r="EU19" s="13">
        <v>1</v>
      </c>
      <c r="EV19" s="13">
        <f>EU19*A19*$K$11</f>
        <v>1</v>
      </c>
      <c r="EW19" s="13">
        <v>1</v>
      </c>
      <c r="EX19" s="9">
        <f>EW19*A19*$K$11</f>
        <v>1</v>
      </c>
      <c r="EY19" s="13">
        <v>1</v>
      </c>
      <c r="EZ19" s="13">
        <f>EY19*A19*$K$10</f>
        <v>2</v>
      </c>
      <c r="FA19" s="13">
        <v>1</v>
      </c>
      <c r="FB19" s="13">
        <f>FA19*A19*$K$10</f>
        <v>2</v>
      </c>
      <c r="FC19" s="13">
        <v>1</v>
      </c>
      <c r="FD19" s="13">
        <f>FC19*A19*$K$10</f>
        <v>2</v>
      </c>
      <c r="FE19" s="13">
        <v>1</v>
      </c>
      <c r="FF19" s="13">
        <f>FE19*A19*$K$10</f>
        <v>2</v>
      </c>
      <c r="FG19" s="13">
        <v>1</v>
      </c>
      <c r="FH19" s="9">
        <f>FG19*A19*$K$10</f>
        <v>2</v>
      </c>
      <c r="FI19" s="13">
        <v>3</v>
      </c>
      <c r="FJ19" s="14">
        <f>FI19*A19*$K$12</f>
        <v>7.800000000000001</v>
      </c>
      <c r="FK19" s="9">
        <v>0</v>
      </c>
      <c r="FL19" s="9">
        <f>FK19*A19*$K$12</f>
        <v>0</v>
      </c>
      <c r="FM19" s="9">
        <v>0</v>
      </c>
      <c r="FN19" s="9">
        <f>FM19*A19*$K$12</f>
        <v>0</v>
      </c>
      <c r="FO19" s="9">
        <v>1</v>
      </c>
      <c r="FP19" s="9">
        <f>FO19*A19*$K$12</f>
        <v>2.6</v>
      </c>
      <c r="FQ19" s="13">
        <v>1</v>
      </c>
      <c r="FR19" s="13">
        <f>FQ19*A19*$K$12</f>
        <v>2.6</v>
      </c>
      <c r="FS19" s="13">
        <v>1</v>
      </c>
      <c r="FT19" s="14">
        <f>FS19*A19*$K$12</f>
        <v>2.6</v>
      </c>
      <c r="FU19" s="9">
        <v>3</v>
      </c>
      <c r="FV19" s="9">
        <f>FU19*A19*$K$12</f>
        <v>7.800000000000001</v>
      </c>
      <c r="FW19" s="13">
        <v>1</v>
      </c>
      <c r="FX19" s="13">
        <f>FW19*A19*$K$12</f>
        <v>2.6</v>
      </c>
      <c r="FY19" s="13">
        <v>1</v>
      </c>
      <c r="FZ19" s="13">
        <f>FY19*A19*$K$12</f>
        <v>2.6</v>
      </c>
      <c r="GA19" s="13">
        <v>2</v>
      </c>
      <c r="GB19" s="13">
        <f>GA19*A19*$K$12</f>
        <v>5.2</v>
      </c>
      <c r="GC19" s="13">
        <v>1</v>
      </c>
      <c r="GD19" s="14">
        <f>GC19*A19*$K$12</f>
        <v>2.6</v>
      </c>
      <c r="GE19" s="9">
        <v>1</v>
      </c>
      <c r="GF19" s="11">
        <f>GE19*A19*$K$12</f>
        <v>2.6</v>
      </c>
    </row>
    <row r="20" spans="1:188" s="15" customFormat="1" ht="15">
      <c r="A20" s="15">
        <f>C54*0.01</f>
        <v>0.2</v>
      </c>
      <c r="B20" s="11" t="s">
        <v>169</v>
      </c>
      <c r="C20" s="12">
        <v>0</v>
      </c>
      <c r="D20" s="12">
        <f t="shared" si="0"/>
        <v>0</v>
      </c>
      <c r="E20" s="13">
        <v>0</v>
      </c>
      <c r="F20" s="13">
        <f aca="true" t="shared" si="1" ref="F20:F41">A20*E20*$K$3</f>
        <v>0</v>
      </c>
      <c r="G20" s="13">
        <v>3</v>
      </c>
      <c r="H20" s="13">
        <f aca="true" t="shared" si="2" ref="H20:H41">G20*A20*$K$3</f>
        <v>3.0000000000000004</v>
      </c>
      <c r="I20" s="13">
        <v>1</v>
      </c>
      <c r="J20" s="13">
        <f aca="true" t="shared" si="3" ref="J20:J41">I20*A20*$K$3</f>
        <v>1</v>
      </c>
      <c r="K20" s="13">
        <v>2</v>
      </c>
      <c r="L20" s="13">
        <f aca="true" t="shared" si="4" ref="L20:L41">K20*A20*$K$3</f>
        <v>2</v>
      </c>
      <c r="M20" s="13">
        <v>1</v>
      </c>
      <c r="N20" s="9">
        <f aca="true" t="shared" si="5" ref="N20:N41">M20*A20*$K$3</f>
        <v>1</v>
      </c>
      <c r="O20" s="9">
        <v>0</v>
      </c>
      <c r="P20" s="9">
        <f aca="true" t="shared" si="6" ref="P20:P41">O20*A20*$K$3</f>
        <v>0</v>
      </c>
      <c r="Q20" s="9">
        <v>1</v>
      </c>
      <c r="R20" s="9">
        <f aca="true" t="shared" si="7" ref="R20:R41">Q20*A20*$K$3</f>
        <v>1</v>
      </c>
      <c r="S20" s="9">
        <v>2</v>
      </c>
      <c r="T20" s="9">
        <f aca="true" t="shared" si="8" ref="T20:T41">A20*S20*$K$3</f>
        <v>2</v>
      </c>
      <c r="U20" s="13">
        <v>5</v>
      </c>
      <c r="V20" s="14">
        <f aca="true" t="shared" si="9" ref="V20:V41">U20*A20*$K$3</f>
        <v>5</v>
      </c>
      <c r="W20" s="9">
        <v>0</v>
      </c>
      <c r="X20" s="9">
        <f aca="true" t="shared" si="10" ref="X20:X41">W20*C20*$K$3</f>
        <v>0</v>
      </c>
      <c r="Y20" s="13">
        <v>2</v>
      </c>
      <c r="Z20" s="13">
        <f aca="true" t="shared" si="11" ref="Z20:Z41">Y20*A20*$K$3</f>
        <v>2</v>
      </c>
      <c r="AA20" s="13">
        <v>2</v>
      </c>
      <c r="AB20" s="13">
        <f aca="true" t="shared" si="12" ref="AB20:AB41">AA20*A20*$K$3</f>
        <v>2</v>
      </c>
      <c r="AC20" s="13">
        <v>2</v>
      </c>
      <c r="AD20" s="13">
        <f aca="true" t="shared" si="13" ref="AD20:AD41">AC20*A20*$K$3</f>
        <v>2</v>
      </c>
      <c r="AE20" s="13">
        <v>1</v>
      </c>
      <c r="AF20" s="14">
        <f aca="true" t="shared" si="14" ref="AF20:AF41">AE20*A20*$K$3</f>
        <v>1</v>
      </c>
      <c r="AG20" s="9">
        <v>0</v>
      </c>
      <c r="AH20" s="9">
        <f aca="true" t="shared" si="15" ref="AH20:AH41">AG20*A20*$K$3</f>
        <v>0</v>
      </c>
      <c r="AI20" s="9">
        <v>0</v>
      </c>
      <c r="AJ20" s="9">
        <f aca="true" t="shared" si="16" ref="AJ20:AJ41">AI20*A20*$K$3</f>
        <v>0</v>
      </c>
      <c r="AK20" s="9">
        <v>0</v>
      </c>
      <c r="AL20" s="9">
        <f aca="true" t="shared" si="17" ref="AL20:AL41">AK20*A20*$K$3</f>
        <v>0</v>
      </c>
      <c r="AM20" s="9">
        <v>0</v>
      </c>
      <c r="AN20" s="9">
        <f aca="true" t="shared" si="18" ref="AN20:AN41">AM20*A20*$K$3</f>
        <v>0</v>
      </c>
      <c r="AO20" s="9">
        <v>0</v>
      </c>
      <c r="AP20" s="9">
        <f aca="true" t="shared" si="19" ref="AP20:AP41">AO20*A20*$K$3</f>
        <v>0</v>
      </c>
      <c r="AQ20" s="9">
        <v>0</v>
      </c>
      <c r="AR20" s="9">
        <f aca="true" t="shared" si="20" ref="AR20:AR41">AQ20*A20*$K$3</f>
        <v>0</v>
      </c>
      <c r="AS20" s="9">
        <v>0</v>
      </c>
      <c r="AT20" s="9">
        <f aca="true" t="shared" si="21" ref="AT20:AT41">AS20*A20*$K$3</f>
        <v>0</v>
      </c>
      <c r="AU20" s="9">
        <v>0</v>
      </c>
      <c r="AV20" s="9">
        <f aca="true" t="shared" si="22" ref="AV20:AV41">AU20*A20*$K$3</f>
        <v>0</v>
      </c>
      <c r="AW20" s="13">
        <v>1</v>
      </c>
      <c r="AX20" s="9">
        <f aca="true" t="shared" si="23" ref="AX20:AX41">AW20*A20*$K$3</f>
        <v>1</v>
      </c>
      <c r="AY20" s="13">
        <v>2</v>
      </c>
      <c r="AZ20" s="13">
        <f aca="true" t="shared" si="24" ref="AZ20:AZ41">AY20*A20*$K$4</f>
        <v>6</v>
      </c>
      <c r="BA20" s="13">
        <v>2</v>
      </c>
      <c r="BB20" s="13">
        <f aca="true" t="shared" si="25" ref="BB20:BB41">BA20*A20*$K$4</f>
        <v>6</v>
      </c>
      <c r="BC20" s="13">
        <v>2</v>
      </c>
      <c r="BD20" s="13">
        <f aca="true" t="shared" si="26" ref="BD20:BD41">BC20*A20*$K$4</f>
        <v>6</v>
      </c>
      <c r="BE20" s="13">
        <v>3</v>
      </c>
      <c r="BF20" s="13">
        <f aca="true" t="shared" si="27" ref="BF20:BF41">BE20*A20*$K$4</f>
        <v>9.000000000000002</v>
      </c>
      <c r="BG20" s="13">
        <v>1</v>
      </c>
      <c r="BH20" s="13">
        <f aca="true" t="shared" si="28" ref="BH20:BH41">BG20*A20*$K$4</f>
        <v>3</v>
      </c>
      <c r="BI20" s="13">
        <v>2</v>
      </c>
      <c r="BJ20" s="13">
        <f aca="true" t="shared" si="29" ref="BJ20:BJ41">BI20*A20*$K$4</f>
        <v>6</v>
      </c>
      <c r="BK20" s="13">
        <v>3</v>
      </c>
      <c r="BL20" s="9">
        <f aca="true" t="shared" si="30" ref="BL20:BL41">BK20*A20*$K$4</f>
        <v>9.000000000000002</v>
      </c>
      <c r="BM20" s="13">
        <v>4</v>
      </c>
      <c r="BN20" s="13">
        <f aca="true" t="shared" si="31" ref="BN20:BN41">BM20*A20*$K$5</f>
        <v>20</v>
      </c>
      <c r="BO20" s="13">
        <v>3</v>
      </c>
      <c r="BP20" s="13">
        <f aca="true" t="shared" si="32" ref="BP20:BP41">BO20*A20*$K$5</f>
        <v>15.000000000000002</v>
      </c>
      <c r="BQ20" s="13">
        <v>3</v>
      </c>
      <c r="BR20" s="13">
        <f aca="true" t="shared" si="33" ref="BR20:BR41">BQ20*A20*$K$5</f>
        <v>15.000000000000002</v>
      </c>
      <c r="BS20" s="13">
        <v>1</v>
      </c>
      <c r="BT20" s="9">
        <f aca="true" t="shared" si="34" ref="BT20:BT41">BS20*A20*$K$5</f>
        <v>5</v>
      </c>
      <c r="BU20" s="13">
        <v>4</v>
      </c>
      <c r="BV20" s="13">
        <f aca="true" t="shared" si="35" ref="BV20:BV41">BU20*A20*$K$6</f>
        <v>12</v>
      </c>
      <c r="BW20" s="13">
        <v>1</v>
      </c>
      <c r="BX20" s="13">
        <f aca="true" t="shared" si="36" ref="BX20:BX41">BW20*A20*$K$6</f>
        <v>3</v>
      </c>
      <c r="BY20" s="13">
        <v>2</v>
      </c>
      <c r="BZ20" s="13">
        <f aca="true" t="shared" si="37" ref="BZ20:BZ41">BY20*A20*$K$6</f>
        <v>6</v>
      </c>
      <c r="CA20" s="13">
        <v>1</v>
      </c>
      <c r="CB20" s="13">
        <f aca="true" t="shared" si="38" ref="CB20:CB41">CA20*A20*$K$6</f>
        <v>3</v>
      </c>
      <c r="CC20" s="13">
        <v>2</v>
      </c>
      <c r="CD20" s="13">
        <f aca="true" t="shared" si="39" ref="CD20:CD41">CC20*A20*$K$6</f>
        <v>6</v>
      </c>
      <c r="CE20" s="13">
        <v>1</v>
      </c>
      <c r="CF20" s="13">
        <f aca="true" t="shared" si="40" ref="CF20:CF41">CE20*A20*$K$6</f>
        <v>3</v>
      </c>
      <c r="CG20" s="13">
        <v>3</v>
      </c>
      <c r="CH20" s="13">
        <f aca="true" t="shared" si="41" ref="CH20:CH41">CG20*A20*$K$6</f>
        <v>9.000000000000002</v>
      </c>
      <c r="CI20" s="13">
        <v>4</v>
      </c>
      <c r="CJ20" s="13">
        <f aca="true" t="shared" si="42" ref="CJ20:CJ41">CI20*A20*$K$6</f>
        <v>12</v>
      </c>
      <c r="CK20" s="13">
        <v>2</v>
      </c>
      <c r="CL20" s="13">
        <f aca="true" t="shared" si="43" ref="CL20:CL41">CK20*A20*$K$6</f>
        <v>6</v>
      </c>
      <c r="CM20" s="13">
        <v>2</v>
      </c>
      <c r="CN20" s="14">
        <f aca="true" t="shared" si="44" ref="CN20:CN41">CM20*A20*$K$6</f>
        <v>6</v>
      </c>
      <c r="CO20" s="9">
        <v>2</v>
      </c>
      <c r="CP20" s="9">
        <f aca="true" t="shared" si="45" ref="CP20:CP41">CO20*A20*$K$6</f>
        <v>6</v>
      </c>
      <c r="CQ20" s="13">
        <v>3</v>
      </c>
      <c r="CR20" s="13">
        <f aca="true" t="shared" si="46" ref="CR20:CR41">CQ20*A20*$K$6</f>
        <v>9.000000000000002</v>
      </c>
      <c r="CS20" s="13">
        <v>4</v>
      </c>
      <c r="CT20" s="13">
        <f aca="true" t="shared" si="47" ref="CT20:CT41">CS20*A20*$K$6</f>
        <v>12</v>
      </c>
      <c r="CU20" s="13">
        <v>3</v>
      </c>
      <c r="CV20" s="13">
        <f aca="true" t="shared" si="48" ref="CV20:CV41">CU20*A20</f>
        <v>0.6000000000000001</v>
      </c>
      <c r="CW20" s="13">
        <v>1</v>
      </c>
      <c r="CX20" s="13">
        <f aca="true" t="shared" si="49" ref="CX20:CX41">CW20*A20*$K$6</f>
        <v>3</v>
      </c>
      <c r="CY20" s="13">
        <v>1</v>
      </c>
      <c r="CZ20" s="9">
        <f aca="true" t="shared" si="50" ref="CZ20:CZ41">CY20*A20*$K$6</f>
        <v>3</v>
      </c>
      <c r="DA20" s="13">
        <v>3</v>
      </c>
      <c r="DB20" s="14">
        <f aca="true" t="shared" si="51" ref="DB20:DB41">DA20*A20*$K$7</f>
        <v>1.2000000000000002</v>
      </c>
      <c r="DC20" s="12">
        <v>2</v>
      </c>
      <c r="DD20" s="12">
        <f aca="true" t="shared" si="52" ref="DD20:DD41">DC20*A20*$K$7</f>
        <v>0.8</v>
      </c>
      <c r="DE20" s="12">
        <v>2</v>
      </c>
      <c r="DF20" s="12">
        <f aca="true" t="shared" si="53" ref="DF20:DF41">DE20*A20*$K$7</f>
        <v>0.8</v>
      </c>
      <c r="DG20" s="13">
        <v>1</v>
      </c>
      <c r="DH20" s="13">
        <f aca="true" t="shared" si="54" ref="DH20:DH41">DG20*A20*$K$7</f>
        <v>0.4</v>
      </c>
      <c r="DI20" s="13">
        <v>1</v>
      </c>
      <c r="DJ20" s="13">
        <f>DI20*A20*$K$7</f>
        <v>0.4</v>
      </c>
      <c r="DK20" s="13">
        <v>3</v>
      </c>
      <c r="DL20" s="14">
        <f aca="true" t="shared" si="55" ref="DL20:DL41">DK20*A20*$K$7</f>
        <v>1.2000000000000002</v>
      </c>
      <c r="DM20" s="14">
        <v>0</v>
      </c>
      <c r="DN20" s="14">
        <f aca="true" t="shared" si="56" ref="DN20:DN41">DM20*A20*$K$7</f>
        <v>0</v>
      </c>
      <c r="DO20" s="12">
        <v>2</v>
      </c>
      <c r="DP20" s="12">
        <f aca="true" t="shared" si="57" ref="DP20:DP41">DO20*A20*$K$7</f>
        <v>0.8</v>
      </c>
      <c r="DQ20" s="13">
        <v>2</v>
      </c>
      <c r="DR20" s="13">
        <f aca="true" t="shared" si="58" ref="DR20:DR41">DQ20*A20*$K$7</f>
        <v>0.8</v>
      </c>
      <c r="DS20" s="13">
        <v>1</v>
      </c>
      <c r="DT20" s="13">
        <f aca="true" t="shared" si="59" ref="DT20:DT41">DS20*A20*$K$8</f>
        <v>0.6000000000000001</v>
      </c>
      <c r="DU20" s="13">
        <v>3</v>
      </c>
      <c r="DV20" s="13">
        <f aca="true" t="shared" si="60" ref="DV20:DV41">DU20*A20*$K$8</f>
        <v>1.8000000000000003</v>
      </c>
      <c r="DW20" s="13">
        <v>3</v>
      </c>
      <c r="DX20" s="13">
        <f aca="true" t="shared" si="61" ref="DX20:DX41">DW20*A20*$K$8</f>
        <v>1.8000000000000003</v>
      </c>
      <c r="DY20" s="13">
        <v>3</v>
      </c>
      <c r="DZ20" s="14">
        <f aca="true" t="shared" si="62" ref="DZ20:DZ41">DY20*A20*$K$12</f>
        <v>7.800000000000001</v>
      </c>
      <c r="EA20" s="9">
        <v>0</v>
      </c>
      <c r="EB20" s="9">
        <f aca="true" t="shared" si="63" ref="EB20:EB41">EA20*A20*$K$12</f>
        <v>0</v>
      </c>
      <c r="EC20" s="9">
        <v>0</v>
      </c>
      <c r="ED20" s="9">
        <f aca="true" t="shared" si="64" ref="ED20:ED41">EC20*A20*$K$12</f>
        <v>0</v>
      </c>
      <c r="EE20" s="9">
        <v>1</v>
      </c>
      <c r="EF20" s="9">
        <f aca="true" t="shared" si="65" ref="EF20:EF41">EE20*A20*$K$9</f>
        <v>1.4000000000000001</v>
      </c>
      <c r="EG20" s="13">
        <v>1</v>
      </c>
      <c r="EH20" s="13">
        <f aca="true" t="shared" si="66" ref="EH20:EH41">EG20*A20*$K$9</f>
        <v>1.4000000000000001</v>
      </c>
      <c r="EI20" s="13">
        <v>1</v>
      </c>
      <c r="EJ20" s="13">
        <f aca="true" t="shared" si="67" ref="EJ20:EJ41">EI20*A20*$K$9</f>
        <v>1.4000000000000001</v>
      </c>
      <c r="EK20" s="13">
        <v>3</v>
      </c>
      <c r="EL20" s="13">
        <f aca="true" t="shared" si="68" ref="EL20:EL41">EK20*A20*$K$9</f>
        <v>4.200000000000001</v>
      </c>
      <c r="EM20" s="13">
        <v>1</v>
      </c>
      <c r="EN20" s="13">
        <f aca="true" t="shared" si="69" ref="EN20:EN41">EM20*A20*$K$9</f>
        <v>1.4000000000000001</v>
      </c>
      <c r="EO20" s="13">
        <v>3</v>
      </c>
      <c r="EP20" s="13">
        <f aca="true" t="shared" si="70" ref="EP20:EP41">EO20*A20*$K$9</f>
        <v>4.200000000000001</v>
      </c>
      <c r="EQ20" s="13">
        <v>3</v>
      </c>
      <c r="ER20" s="13">
        <f aca="true" t="shared" si="71" ref="ER20:ER41">EQ20*A20*$K$11</f>
        <v>3.0000000000000004</v>
      </c>
      <c r="ES20" s="13">
        <v>1</v>
      </c>
      <c r="ET20" s="13">
        <f aca="true" t="shared" si="72" ref="ET20:ET41">ES20*A20*$K$11</f>
        <v>1</v>
      </c>
      <c r="EU20" s="13">
        <v>1</v>
      </c>
      <c r="EV20" s="13">
        <f aca="true" t="shared" si="73" ref="EV20:EV41">EU20*A20*$K$11</f>
        <v>1</v>
      </c>
      <c r="EW20" s="13">
        <v>3</v>
      </c>
      <c r="EX20" s="9">
        <f aca="true" t="shared" si="74" ref="EX20:EX41">EW20*A20*$K$11</f>
        <v>3.0000000000000004</v>
      </c>
      <c r="EY20" s="13">
        <v>3</v>
      </c>
      <c r="EZ20" s="13">
        <f aca="true" t="shared" si="75" ref="EZ20:EZ41">EY20*A20*$K$10</f>
        <v>6.000000000000001</v>
      </c>
      <c r="FA20" s="13">
        <v>3</v>
      </c>
      <c r="FB20" s="13">
        <f aca="true" t="shared" si="76" ref="FB20:FB41">FA20*A20*$K$10</f>
        <v>6.000000000000001</v>
      </c>
      <c r="FC20" s="13">
        <v>1</v>
      </c>
      <c r="FD20" s="13">
        <f aca="true" t="shared" si="77" ref="FD20:FD41">FC20*A20*$K$10</f>
        <v>2</v>
      </c>
      <c r="FE20" s="13">
        <v>1</v>
      </c>
      <c r="FF20" s="13">
        <f aca="true" t="shared" si="78" ref="FF20:FF41">FE20*A20*$K$10</f>
        <v>2</v>
      </c>
      <c r="FG20" s="13">
        <v>3</v>
      </c>
      <c r="FH20" s="9">
        <f aca="true" t="shared" si="79" ref="FH20:FH41">FG20*A20*$K$10</f>
        <v>6.000000000000001</v>
      </c>
      <c r="FI20" s="13">
        <v>3</v>
      </c>
      <c r="FJ20" s="14">
        <f aca="true" t="shared" si="80" ref="FJ20:FJ41">FI20*A20*$K$12</f>
        <v>7.800000000000001</v>
      </c>
      <c r="FK20" s="9">
        <v>0</v>
      </c>
      <c r="FL20" s="9">
        <f aca="true" t="shared" si="81" ref="FL20:FL41">FK20*A20*$K$12</f>
        <v>0</v>
      </c>
      <c r="FM20" s="9">
        <v>0</v>
      </c>
      <c r="FN20" s="9">
        <f aca="true" t="shared" si="82" ref="FN20:FN41">FM20*A20*$K$12</f>
        <v>0</v>
      </c>
      <c r="FO20" s="9">
        <v>0</v>
      </c>
      <c r="FP20" s="9">
        <f aca="true" t="shared" si="83" ref="FP20:FP41">FO20*A20*$K$12</f>
        <v>0</v>
      </c>
      <c r="FQ20" s="13">
        <v>3</v>
      </c>
      <c r="FR20" s="13">
        <f aca="true" t="shared" si="84" ref="FR20:FR41">FQ20*A20*$K$12</f>
        <v>7.800000000000001</v>
      </c>
      <c r="FS20" s="13">
        <v>3</v>
      </c>
      <c r="FT20" s="14">
        <f aca="true" t="shared" si="85" ref="FT20:FT41">FS20*A20*$K$12</f>
        <v>7.800000000000001</v>
      </c>
      <c r="FU20" s="9">
        <v>0</v>
      </c>
      <c r="FV20" s="9">
        <f aca="true" t="shared" si="86" ref="FV20:FV41">FU20*A20*$K$12</f>
        <v>0</v>
      </c>
      <c r="FW20" s="13">
        <v>3</v>
      </c>
      <c r="FX20" s="13">
        <f aca="true" t="shared" si="87" ref="FX20:FX41">FW20*A20*$K$12</f>
        <v>7.800000000000001</v>
      </c>
      <c r="FY20" s="13">
        <v>2</v>
      </c>
      <c r="FZ20" s="13">
        <f aca="true" t="shared" si="88" ref="FZ20:FZ41">FY20*A20*$K$12</f>
        <v>5.2</v>
      </c>
      <c r="GA20" s="13">
        <v>3</v>
      </c>
      <c r="GB20" s="13">
        <f aca="true" t="shared" si="89" ref="GB20:GB41">GA20*A20*$K$12</f>
        <v>7.800000000000001</v>
      </c>
      <c r="GC20" s="13">
        <v>2</v>
      </c>
      <c r="GD20" s="14">
        <f aca="true" t="shared" si="90" ref="GD20:GD41">GC20*A20*$K$12</f>
        <v>5.2</v>
      </c>
      <c r="GE20" s="9">
        <v>0</v>
      </c>
      <c r="GF20" s="11">
        <f aca="true" t="shared" si="91" ref="GF20:GF41">GE20*A20*$K$12</f>
        <v>0</v>
      </c>
    </row>
    <row r="21" spans="1:188" s="15" customFormat="1" ht="15">
      <c r="A21" s="15">
        <f>(C57+C51)*0.01</f>
        <v>0.25</v>
      </c>
      <c r="B21" s="11" t="s">
        <v>170</v>
      </c>
      <c r="C21" s="12">
        <v>0</v>
      </c>
      <c r="D21" s="12">
        <f t="shared" si="0"/>
        <v>0</v>
      </c>
      <c r="E21" s="13">
        <v>0</v>
      </c>
      <c r="F21" s="13">
        <f t="shared" si="1"/>
        <v>0</v>
      </c>
      <c r="G21" s="13">
        <v>1</v>
      </c>
      <c r="H21" s="13">
        <f t="shared" si="2"/>
        <v>1.25</v>
      </c>
      <c r="I21" s="13">
        <v>2</v>
      </c>
      <c r="J21" s="13">
        <f t="shared" si="3"/>
        <v>2.5</v>
      </c>
      <c r="K21" s="13">
        <v>1</v>
      </c>
      <c r="L21" s="13">
        <f t="shared" si="4"/>
        <v>1.25</v>
      </c>
      <c r="M21" s="13">
        <v>1</v>
      </c>
      <c r="N21" s="9">
        <f t="shared" si="5"/>
        <v>1.25</v>
      </c>
      <c r="O21" s="9">
        <v>0</v>
      </c>
      <c r="P21" s="9">
        <f t="shared" si="6"/>
        <v>0</v>
      </c>
      <c r="Q21" s="9">
        <v>0</v>
      </c>
      <c r="R21" s="9">
        <f t="shared" si="7"/>
        <v>0</v>
      </c>
      <c r="S21" s="9">
        <v>0</v>
      </c>
      <c r="T21" s="9">
        <f t="shared" si="8"/>
        <v>0</v>
      </c>
      <c r="U21" s="13">
        <v>1</v>
      </c>
      <c r="V21" s="14">
        <f t="shared" si="9"/>
        <v>1.25</v>
      </c>
      <c r="W21" s="9">
        <v>0</v>
      </c>
      <c r="X21" s="9">
        <f t="shared" si="10"/>
        <v>0</v>
      </c>
      <c r="Y21" s="13">
        <v>4</v>
      </c>
      <c r="Z21" s="13">
        <f t="shared" si="11"/>
        <v>5</v>
      </c>
      <c r="AA21" s="13">
        <v>4</v>
      </c>
      <c r="AB21" s="13">
        <f t="shared" si="12"/>
        <v>5</v>
      </c>
      <c r="AC21" s="13">
        <v>1</v>
      </c>
      <c r="AD21" s="13">
        <f t="shared" si="13"/>
        <v>1.25</v>
      </c>
      <c r="AE21" s="13">
        <v>1</v>
      </c>
      <c r="AF21" s="14">
        <f t="shared" si="14"/>
        <v>1.25</v>
      </c>
      <c r="AG21" s="9">
        <v>0</v>
      </c>
      <c r="AH21" s="9">
        <f t="shared" si="15"/>
        <v>0</v>
      </c>
      <c r="AI21" s="9">
        <v>0</v>
      </c>
      <c r="AJ21" s="9">
        <f t="shared" si="16"/>
        <v>0</v>
      </c>
      <c r="AK21" s="9">
        <v>0</v>
      </c>
      <c r="AL21" s="9">
        <f t="shared" si="17"/>
        <v>0</v>
      </c>
      <c r="AM21" s="9">
        <v>0</v>
      </c>
      <c r="AN21" s="9">
        <f t="shared" si="18"/>
        <v>0</v>
      </c>
      <c r="AO21" s="9">
        <v>0</v>
      </c>
      <c r="AP21" s="9">
        <f t="shared" si="19"/>
        <v>0</v>
      </c>
      <c r="AQ21" s="9">
        <v>0</v>
      </c>
      <c r="AR21" s="9">
        <f t="shared" si="20"/>
        <v>0</v>
      </c>
      <c r="AS21" s="9">
        <v>0</v>
      </c>
      <c r="AT21" s="9">
        <f t="shared" si="21"/>
        <v>0</v>
      </c>
      <c r="AU21" s="9">
        <v>0</v>
      </c>
      <c r="AV21" s="9">
        <f t="shared" si="22"/>
        <v>0</v>
      </c>
      <c r="AW21" s="13">
        <v>1</v>
      </c>
      <c r="AX21" s="9">
        <f t="shared" si="23"/>
        <v>1.25</v>
      </c>
      <c r="AY21" s="13">
        <v>1</v>
      </c>
      <c r="AZ21" s="13">
        <f t="shared" si="24"/>
        <v>3.75</v>
      </c>
      <c r="BA21" s="13">
        <v>1</v>
      </c>
      <c r="BB21" s="13">
        <f t="shared" si="25"/>
        <v>3.75</v>
      </c>
      <c r="BC21" s="13">
        <v>1</v>
      </c>
      <c r="BD21" s="13">
        <f t="shared" si="26"/>
        <v>3.75</v>
      </c>
      <c r="BE21" s="13">
        <v>3</v>
      </c>
      <c r="BF21" s="13">
        <f t="shared" si="27"/>
        <v>11.25</v>
      </c>
      <c r="BG21" s="13">
        <v>1</v>
      </c>
      <c r="BH21" s="13">
        <f t="shared" si="28"/>
        <v>3.75</v>
      </c>
      <c r="BI21" s="13">
        <v>1</v>
      </c>
      <c r="BJ21" s="13">
        <f t="shared" si="29"/>
        <v>3.75</v>
      </c>
      <c r="BK21" s="13">
        <v>1</v>
      </c>
      <c r="BL21" s="9">
        <f t="shared" si="30"/>
        <v>3.75</v>
      </c>
      <c r="BM21" s="13">
        <v>2</v>
      </c>
      <c r="BN21" s="13">
        <f t="shared" si="31"/>
        <v>12.5</v>
      </c>
      <c r="BO21" s="13">
        <v>2</v>
      </c>
      <c r="BP21" s="13">
        <f t="shared" si="32"/>
        <v>12.5</v>
      </c>
      <c r="BQ21" s="13">
        <v>2</v>
      </c>
      <c r="BR21" s="13">
        <f t="shared" si="33"/>
        <v>12.5</v>
      </c>
      <c r="BS21" s="13">
        <v>2</v>
      </c>
      <c r="BT21" s="9">
        <f t="shared" si="34"/>
        <v>12.5</v>
      </c>
      <c r="BU21" s="13">
        <v>1</v>
      </c>
      <c r="BV21" s="13">
        <f t="shared" si="35"/>
        <v>3.75</v>
      </c>
      <c r="BW21" s="13">
        <v>1</v>
      </c>
      <c r="BX21" s="13">
        <f t="shared" si="36"/>
        <v>3.75</v>
      </c>
      <c r="BY21" s="13">
        <v>1</v>
      </c>
      <c r="BZ21" s="13">
        <f t="shared" si="37"/>
        <v>3.75</v>
      </c>
      <c r="CA21" s="13">
        <v>2</v>
      </c>
      <c r="CB21" s="13">
        <f t="shared" si="38"/>
        <v>7.5</v>
      </c>
      <c r="CC21" s="13">
        <v>1</v>
      </c>
      <c r="CD21" s="13">
        <f t="shared" si="39"/>
        <v>3.75</v>
      </c>
      <c r="CE21" s="13">
        <v>1</v>
      </c>
      <c r="CF21" s="13">
        <f t="shared" si="40"/>
        <v>3.75</v>
      </c>
      <c r="CG21" s="13">
        <v>1</v>
      </c>
      <c r="CH21" s="13">
        <f t="shared" si="41"/>
        <v>3.75</v>
      </c>
      <c r="CI21" s="13">
        <v>1</v>
      </c>
      <c r="CJ21" s="13">
        <f t="shared" si="42"/>
        <v>3.75</v>
      </c>
      <c r="CK21" s="13">
        <v>1</v>
      </c>
      <c r="CL21" s="13">
        <f t="shared" si="43"/>
        <v>3.75</v>
      </c>
      <c r="CM21" s="13">
        <v>3</v>
      </c>
      <c r="CN21" s="14">
        <f t="shared" si="44"/>
        <v>11.25</v>
      </c>
      <c r="CO21" s="9">
        <v>1</v>
      </c>
      <c r="CP21" s="9">
        <f t="shared" si="45"/>
        <v>3.75</v>
      </c>
      <c r="CQ21" s="13">
        <v>1</v>
      </c>
      <c r="CR21" s="13">
        <f t="shared" si="46"/>
        <v>3.75</v>
      </c>
      <c r="CS21" s="13">
        <v>1</v>
      </c>
      <c r="CT21" s="13">
        <f t="shared" si="47"/>
        <v>3.75</v>
      </c>
      <c r="CU21" s="13">
        <v>3</v>
      </c>
      <c r="CV21" s="13">
        <f t="shared" si="48"/>
        <v>0.75</v>
      </c>
      <c r="CW21" s="13">
        <v>1</v>
      </c>
      <c r="CX21" s="13">
        <f t="shared" si="49"/>
        <v>3.75</v>
      </c>
      <c r="CY21" s="13">
        <v>1</v>
      </c>
      <c r="CZ21" s="9">
        <f t="shared" si="50"/>
        <v>3.75</v>
      </c>
      <c r="DA21" s="13">
        <v>1</v>
      </c>
      <c r="DB21" s="14">
        <f t="shared" si="51"/>
        <v>0.5</v>
      </c>
      <c r="DC21" s="12">
        <v>1</v>
      </c>
      <c r="DD21" s="12">
        <f t="shared" si="52"/>
        <v>0.5</v>
      </c>
      <c r="DE21" s="12">
        <v>1</v>
      </c>
      <c r="DF21" s="12">
        <f t="shared" si="53"/>
        <v>0.5</v>
      </c>
      <c r="DG21" s="13">
        <v>1</v>
      </c>
      <c r="DH21" s="13">
        <f t="shared" si="54"/>
        <v>0.5</v>
      </c>
      <c r="DI21" s="13">
        <v>1</v>
      </c>
      <c r="DJ21" s="13">
        <f aca="true" t="shared" si="92" ref="DJ21:DJ41">DI21*A21*$K$7</f>
        <v>0.5</v>
      </c>
      <c r="DK21" s="13">
        <v>2</v>
      </c>
      <c r="DL21" s="14">
        <f t="shared" si="55"/>
        <v>1</v>
      </c>
      <c r="DM21" s="14">
        <v>0</v>
      </c>
      <c r="DN21" s="14">
        <f t="shared" si="56"/>
        <v>0</v>
      </c>
      <c r="DO21" s="12">
        <v>1</v>
      </c>
      <c r="DP21" s="12">
        <f t="shared" si="57"/>
        <v>0.5</v>
      </c>
      <c r="DQ21" s="13">
        <v>1</v>
      </c>
      <c r="DR21" s="13">
        <f t="shared" si="58"/>
        <v>0.5</v>
      </c>
      <c r="DS21" s="13">
        <v>1</v>
      </c>
      <c r="DT21" s="13">
        <f t="shared" si="59"/>
        <v>0.75</v>
      </c>
      <c r="DU21" s="13">
        <v>1</v>
      </c>
      <c r="DV21" s="13">
        <f t="shared" si="60"/>
        <v>0.75</v>
      </c>
      <c r="DW21" s="13">
        <v>1</v>
      </c>
      <c r="DX21" s="13">
        <f t="shared" si="61"/>
        <v>0.75</v>
      </c>
      <c r="DY21" s="13">
        <v>1</v>
      </c>
      <c r="DZ21" s="14">
        <f t="shared" si="62"/>
        <v>3.25</v>
      </c>
      <c r="EA21" s="9">
        <v>0</v>
      </c>
      <c r="EB21" s="9">
        <f t="shared" si="63"/>
        <v>0</v>
      </c>
      <c r="EC21" s="9">
        <v>0</v>
      </c>
      <c r="ED21" s="9">
        <f t="shared" si="64"/>
        <v>0</v>
      </c>
      <c r="EE21" s="9">
        <v>0</v>
      </c>
      <c r="EF21" s="9">
        <f t="shared" si="65"/>
        <v>0</v>
      </c>
      <c r="EG21" s="13">
        <v>1</v>
      </c>
      <c r="EH21" s="13">
        <f t="shared" si="66"/>
        <v>1.75</v>
      </c>
      <c r="EI21" s="13">
        <v>1</v>
      </c>
      <c r="EJ21" s="13">
        <f t="shared" si="67"/>
        <v>1.75</v>
      </c>
      <c r="EK21" s="13">
        <v>1</v>
      </c>
      <c r="EL21" s="13">
        <f t="shared" si="68"/>
        <v>1.75</v>
      </c>
      <c r="EM21" s="13">
        <v>3</v>
      </c>
      <c r="EN21" s="13">
        <f t="shared" si="69"/>
        <v>5.25</v>
      </c>
      <c r="EO21" s="13">
        <v>1</v>
      </c>
      <c r="EP21" s="13">
        <f t="shared" si="70"/>
        <v>1.75</v>
      </c>
      <c r="EQ21" s="13">
        <v>1</v>
      </c>
      <c r="ER21" s="13">
        <f t="shared" si="71"/>
        <v>1.25</v>
      </c>
      <c r="ES21" s="13">
        <v>1</v>
      </c>
      <c r="ET21" s="13">
        <f t="shared" si="72"/>
        <v>1.25</v>
      </c>
      <c r="EU21" s="13">
        <v>1</v>
      </c>
      <c r="EV21" s="13">
        <f t="shared" si="73"/>
        <v>1.25</v>
      </c>
      <c r="EW21" s="13">
        <v>1</v>
      </c>
      <c r="EX21" s="9">
        <f t="shared" si="74"/>
        <v>1.25</v>
      </c>
      <c r="EY21" s="13">
        <v>1</v>
      </c>
      <c r="EZ21" s="13">
        <f t="shared" si="75"/>
        <v>2.5</v>
      </c>
      <c r="FA21" s="13">
        <v>1</v>
      </c>
      <c r="FB21" s="13">
        <f t="shared" si="76"/>
        <v>2.5</v>
      </c>
      <c r="FC21" s="13">
        <v>1</v>
      </c>
      <c r="FD21" s="13">
        <f t="shared" si="77"/>
        <v>2.5</v>
      </c>
      <c r="FE21" s="13">
        <v>1</v>
      </c>
      <c r="FF21" s="13">
        <f t="shared" si="78"/>
        <v>2.5</v>
      </c>
      <c r="FG21" s="13">
        <v>1</v>
      </c>
      <c r="FH21" s="9">
        <f t="shared" si="79"/>
        <v>2.5</v>
      </c>
      <c r="FI21" s="13">
        <v>1</v>
      </c>
      <c r="FJ21" s="14">
        <f t="shared" si="80"/>
        <v>3.25</v>
      </c>
      <c r="FK21" s="9">
        <v>1</v>
      </c>
      <c r="FL21" s="9">
        <f t="shared" si="81"/>
        <v>3.25</v>
      </c>
      <c r="FM21" s="9">
        <v>1</v>
      </c>
      <c r="FN21" s="9">
        <f t="shared" si="82"/>
        <v>3.25</v>
      </c>
      <c r="FO21" s="9">
        <v>0</v>
      </c>
      <c r="FP21" s="9">
        <f t="shared" si="83"/>
        <v>0</v>
      </c>
      <c r="FQ21" s="13">
        <v>1</v>
      </c>
      <c r="FR21" s="13">
        <f t="shared" si="84"/>
        <v>3.25</v>
      </c>
      <c r="FS21" s="13">
        <v>1</v>
      </c>
      <c r="FT21" s="14">
        <f t="shared" si="85"/>
        <v>3.25</v>
      </c>
      <c r="FU21" s="9">
        <v>0</v>
      </c>
      <c r="FV21" s="9">
        <f t="shared" si="86"/>
        <v>0</v>
      </c>
      <c r="FW21" s="13">
        <v>1</v>
      </c>
      <c r="FX21" s="13">
        <f t="shared" si="87"/>
        <v>3.25</v>
      </c>
      <c r="FY21" s="13">
        <v>1</v>
      </c>
      <c r="FZ21" s="13">
        <f t="shared" si="88"/>
        <v>3.25</v>
      </c>
      <c r="GA21" s="13">
        <v>1</v>
      </c>
      <c r="GB21" s="13">
        <f t="shared" si="89"/>
        <v>3.25</v>
      </c>
      <c r="GC21" s="13">
        <v>1</v>
      </c>
      <c r="GD21" s="14">
        <f t="shared" si="90"/>
        <v>3.25</v>
      </c>
      <c r="GE21" s="9">
        <v>0</v>
      </c>
      <c r="GF21" s="11">
        <f t="shared" si="91"/>
        <v>0</v>
      </c>
    </row>
    <row r="22" spans="1:188" s="15" customFormat="1" ht="15">
      <c r="A22" s="15">
        <v>0.25</v>
      </c>
      <c r="B22" s="11" t="s">
        <v>157</v>
      </c>
      <c r="C22" s="12">
        <v>0</v>
      </c>
      <c r="D22" s="12">
        <f t="shared" si="0"/>
        <v>0</v>
      </c>
      <c r="E22" s="13">
        <v>0</v>
      </c>
      <c r="F22" s="13">
        <f t="shared" si="1"/>
        <v>0</v>
      </c>
      <c r="G22" s="13">
        <v>1</v>
      </c>
      <c r="H22" s="13">
        <f t="shared" si="2"/>
        <v>1.25</v>
      </c>
      <c r="I22" s="13">
        <v>3</v>
      </c>
      <c r="J22" s="13">
        <f t="shared" si="3"/>
        <v>3.75</v>
      </c>
      <c r="K22" s="13">
        <v>1</v>
      </c>
      <c r="L22" s="13">
        <f t="shared" si="4"/>
        <v>1.25</v>
      </c>
      <c r="M22" s="13">
        <v>1</v>
      </c>
      <c r="N22" s="9">
        <f t="shared" si="5"/>
        <v>1.25</v>
      </c>
      <c r="O22" s="9">
        <v>1</v>
      </c>
      <c r="P22" s="9">
        <f t="shared" si="6"/>
        <v>1.25</v>
      </c>
      <c r="Q22" s="9">
        <v>0</v>
      </c>
      <c r="R22" s="9">
        <f t="shared" si="7"/>
        <v>0</v>
      </c>
      <c r="S22" s="9">
        <v>3</v>
      </c>
      <c r="T22" s="9">
        <f t="shared" si="8"/>
        <v>3.75</v>
      </c>
      <c r="U22" s="13">
        <v>1</v>
      </c>
      <c r="V22" s="14">
        <f t="shared" si="9"/>
        <v>1.25</v>
      </c>
      <c r="W22" s="9">
        <v>0</v>
      </c>
      <c r="X22" s="9">
        <f t="shared" si="10"/>
        <v>0</v>
      </c>
      <c r="Y22" s="13">
        <v>2</v>
      </c>
      <c r="Z22" s="13">
        <f t="shared" si="11"/>
        <v>2.5</v>
      </c>
      <c r="AA22" s="13">
        <v>3</v>
      </c>
      <c r="AB22" s="13">
        <f t="shared" si="12"/>
        <v>3.75</v>
      </c>
      <c r="AC22" s="13">
        <v>2</v>
      </c>
      <c r="AD22" s="13">
        <f t="shared" si="13"/>
        <v>2.5</v>
      </c>
      <c r="AE22" s="13">
        <v>1</v>
      </c>
      <c r="AF22" s="14">
        <f t="shared" si="14"/>
        <v>1.25</v>
      </c>
      <c r="AG22" s="9">
        <v>0</v>
      </c>
      <c r="AH22" s="9">
        <f t="shared" si="15"/>
        <v>0</v>
      </c>
      <c r="AI22" s="9">
        <v>0</v>
      </c>
      <c r="AJ22" s="9">
        <f t="shared" si="16"/>
        <v>0</v>
      </c>
      <c r="AK22" s="9">
        <v>0</v>
      </c>
      <c r="AL22" s="9">
        <f t="shared" si="17"/>
        <v>0</v>
      </c>
      <c r="AM22" s="9">
        <v>0</v>
      </c>
      <c r="AN22" s="9">
        <f t="shared" si="18"/>
        <v>0</v>
      </c>
      <c r="AO22" s="9">
        <v>0</v>
      </c>
      <c r="AP22" s="9">
        <f t="shared" si="19"/>
        <v>0</v>
      </c>
      <c r="AQ22" s="9">
        <v>0</v>
      </c>
      <c r="AR22" s="9">
        <f t="shared" si="20"/>
        <v>0</v>
      </c>
      <c r="AS22" s="9">
        <v>0</v>
      </c>
      <c r="AT22" s="9">
        <f t="shared" si="21"/>
        <v>0</v>
      </c>
      <c r="AU22" s="9">
        <v>0</v>
      </c>
      <c r="AV22" s="9">
        <f t="shared" si="22"/>
        <v>0</v>
      </c>
      <c r="AW22" s="13">
        <v>1</v>
      </c>
      <c r="AX22" s="9">
        <f t="shared" si="23"/>
        <v>1.25</v>
      </c>
      <c r="AY22" s="13">
        <v>1</v>
      </c>
      <c r="AZ22" s="13">
        <f t="shared" si="24"/>
        <v>3.75</v>
      </c>
      <c r="BA22" s="13">
        <v>1</v>
      </c>
      <c r="BB22" s="13">
        <f t="shared" si="25"/>
        <v>3.75</v>
      </c>
      <c r="BC22" s="13">
        <v>1</v>
      </c>
      <c r="BD22" s="13">
        <f t="shared" si="26"/>
        <v>3.75</v>
      </c>
      <c r="BE22" s="13">
        <v>3</v>
      </c>
      <c r="BF22" s="13">
        <f t="shared" si="27"/>
        <v>11.25</v>
      </c>
      <c r="BG22" s="13">
        <v>1</v>
      </c>
      <c r="BH22" s="13">
        <f t="shared" si="28"/>
        <v>3.75</v>
      </c>
      <c r="BI22" s="13">
        <v>1</v>
      </c>
      <c r="BJ22" s="13">
        <f t="shared" si="29"/>
        <v>3.75</v>
      </c>
      <c r="BK22" s="13">
        <v>1</v>
      </c>
      <c r="BL22" s="9">
        <f t="shared" si="30"/>
        <v>3.75</v>
      </c>
      <c r="BM22" s="13">
        <v>1</v>
      </c>
      <c r="BN22" s="13">
        <f t="shared" si="31"/>
        <v>6.25</v>
      </c>
      <c r="BO22" s="13">
        <v>2</v>
      </c>
      <c r="BP22" s="13">
        <f t="shared" si="32"/>
        <v>12.5</v>
      </c>
      <c r="BQ22" s="13">
        <v>1</v>
      </c>
      <c r="BR22" s="13">
        <f t="shared" si="33"/>
        <v>6.25</v>
      </c>
      <c r="BS22" s="13">
        <v>2</v>
      </c>
      <c r="BT22" s="9">
        <f t="shared" si="34"/>
        <v>12.5</v>
      </c>
      <c r="BU22" s="13">
        <v>1</v>
      </c>
      <c r="BV22" s="13">
        <f t="shared" si="35"/>
        <v>3.75</v>
      </c>
      <c r="BW22" s="13">
        <v>1</v>
      </c>
      <c r="BX22" s="13">
        <f t="shared" si="36"/>
        <v>3.75</v>
      </c>
      <c r="BY22" s="13">
        <v>1</v>
      </c>
      <c r="BZ22" s="13">
        <f t="shared" si="37"/>
        <v>3.75</v>
      </c>
      <c r="CA22" s="13">
        <v>2</v>
      </c>
      <c r="CB22" s="13">
        <f t="shared" si="38"/>
        <v>7.5</v>
      </c>
      <c r="CC22" s="13">
        <v>1</v>
      </c>
      <c r="CD22" s="13">
        <f t="shared" si="39"/>
        <v>3.75</v>
      </c>
      <c r="CE22" s="13">
        <v>1</v>
      </c>
      <c r="CF22" s="13">
        <f t="shared" si="40"/>
        <v>3.75</v>
      </c>
      <c r="CG22" s="13">
        <v>1</v>
      </c>
      <c r="CH22" s="13">
        <f t="shared" si="41"/>
        <v>3.75</v>
      </c>
      <c r="CI22" s="13">
        <v>1</v>
      </c>
      <c r="CJ22" s="13">
        <f t="shared" si="42"/>
        <v>3.75</v>
      </c>
      <c r="CK22" s="13">
        <v>1</v>
      </c>
      <c r="CL22" s="13">
        <f t="shared" si="43"/>
        <v>3.75</v>
      </c>
      <c r="CM22" s="13">
        <v>3</v>
      </c>
      <c r="CN22" s="14">
        <f t="shared" si="44"/>
        <v>11.25</v>
      </c>
      <c r="CO22" s="9">
        <v>1</v>
      </c>
      <c r="CP22" s="9">
        <f t="shared" si="45"/>
        <v>3.75</v>
      </c>
      <c r="CQ22" s="13">
        <v>2</v>
      </c>
      <c r="CR22" s="13">
        <f t="shared" si="46"/>
        <v>7.5</v>
      </c>
      <c r="CS22" s="13">
        <v>1</v>
      </c>
      <c r="CT22" s="13">
        <f t="shared" si="47"/>
        <v>3.75</v>
      </c>
      <c r="CU22" s="13">
        <v>3</v>
      </c>
      <c r="CV22" s="13">
        <f t="shared" si="48"/>
        <v>0.75</v>
      </c>
      <c r="CW22" s="13">
        <v>1</v>
      </c>
      <c r="CX22" s="13">
        <f t="shared" si="49"/>
        <v>3.75</v>
      </c>
      <c r="CY22" s="13">
        <v>1</v>
      </c>
      <c r="CZ22" s="9">
        <f t="shared" si="50"/>
        <v>3.75</v>
      </c>
      <c r="DA22" s="13">
        <v>1</v>
      </c>
      <c r="DB22" s="14">
        <f t="shared" si="51"/>
        <v>0.5</v>
      </c>
      <c r="DC22" s="12">
        <v>1</v>
      </c>
      <c r="DD22" s="12">
        <f t="shared" si="52"/>
        <v>0.5</v>
      </c>
      <c r="DE22" s="12">
        <v>1</v>
      </c>
      <c r="DF22" s="12">
        <f t="shared" si="53"/>
        <v>0.5</v>
      </c>
      <c r="DG22" s="13">
        <v>1</v>
      </c>
      <c r="DH22" s="13">
        <f t="shared" si="54"/>
        <v>0.5</v>
      </c>
      <c r="DI22" s="13">
        <v>1</v>
      </c>
      <c r="DJ22" s="13">
        <f t="shared" si="92"/>
        <v>0.5</v>
      </c>
      <c r="DK22" s="13">
        <v>1</v>
      </c>
      <c r="DL22" s="14">
        <f t="shared" si="55"/>
        <v>0.5</v>
      </c>
      <c r="DM22" s="14">
        <v>0</v>
      </c>
      <c r="DN22" s="14">
        <f t="shared" si="56"/>
        <v>0</v>
      </c>
      <c r="DO22" s="12">
        <v>1</v>
      </c>
      <c r="DP22" s="12">
        <f t="shared" si="57"/>
        <v>0.5</v>
      </c>
      <c r="DQ22" s="13">
        <v>1</v>
      </c>
      <c r="DR22" s="13">
        <f t="shared" si="58"/>
        <v>0.5</v>
      </c>
      <c r="DS22" s="13">
        <v>1</v>
      </c>
      <c r="DT22" s="13">
        <f t="shared" si="59"/>
        <v>0.75</v>
      </c>
      <c r="DU22" s="13">
        <v>1</v>
      </c>
      <c r="DV22" s="13">
        <f t="shared" si="60"/>
        <v>0.75</v>
      </c>
      <c r="DW22" s="13">
        <v>1</v>
      </c>
      <c r="DX22" s="13">
        <f t="shared" si="61"/>
        <v>0.75</v>
      </c>
      <c r="DY22" s="13">
        <v>1</v>
      </c>
      <c r="DZ22" s="14">
        <f t="shared" si="62"/>
        <v>3.25</v>
      </c>
      <c r="EA22" s="9">
        <v>0</v>
      </c>
      <c r="EB22" s="9">
        <f t="shared" si="63"/>
        <v>0</v>
      </c>
      <c r="EC22" s="9">
        <v>0</v>
      </c>
      <c r="ED22" s="9">
        <f t="shared" si="64"/>
        <v>0</v>
      </c>
      <c r="EE22" s="9">
        <v>0</v>
      </c>
      <c r="EF22" s="9">
        <f t="shared" si="65"/>
        <v>0</v>
      </c>
      <c r="EG22" s="13">
        <v>1</v>
      </c>
      <c r="EH22" s="13">
        <f t="shared" si="66"/>
        <v>1.75</v>
      </c>
      <c r="EI22" s="13">
        <v>1</v>
      </c>
      <c r="EJ22" s="13">
        <f t="shared" si="67"/>
        <v>1.75</v>
      </c>
      <c r="EK22" s="13">
        <v>1</v>
      </c>
      <c r="EL22" s="13">
        <f t="shared" si="68"/>
        <v>1.75</v>
      </c>
      <c r="EM22" s="13">
        <v>1</v>
      </c>
      <c r="EN22" s="13">
        <f t="shared" si="69"/>
        <v>1.75</v>
      </c>
      <c r="EO22" s="13">
        <v>1</v>
      </c>
      <c r="EP22" s="13">
        <f t="shared" si="70"/>
        <v>1.75</v>
      </c>
      <c r="EQ22" s="13">
        <v>1</v>
      </c>
      <c r="ER22" s="13">
        <f t="shared" si="71"/>
        <v>1.25</v>
      </c>
      <c r="ES22" s="13">
        <v>1</v>
      </c>
      <c r="ET22" s="13">
        <f t="shared" si="72"/>
        <v>1.25</v>
      </c>
      <c r="EU22" s="13">
        <v>1</v>
      </c>
      <c r="EV22" s="13">
        <f t="shared" si="73"/>
        <v>1.25</v>
      </c>
      <c r="EW22" s="13">
        <v>1</v>
      </c>
      <c r="EX22" s="9">
        <f t="shared" si="74"/>
        <v>1.25</v>
      </c>
      <c r="EY22" s="13">
        <v>1</v>
      </c>
      <c r="EZ22" s="13">
        <f t="shared" si="75"/>
        <v>2.5</v>
      </c>
      <c r="FA22" s="13">
        <v>1</v>
      </c>
      <c r="FB22" s="13">
        <f t="shared" si="76"/>
        <v>2.5</v>
      </c>
      <c r="FC22" s="13">
        <v>1</v>
      </c>
      <c r="FD22" s="13">
        <f t="shared" si="77"/>
        <v>2.5</v>
      </c>
      <c r="FE22" s="13">
        <v>1</v>
      </c>
      <c r="FF22" s="13">
        <f t="shared" si="78"/>
        <v>2.5</v>
      </c>
      <c r="FG22" s="13">
        <v>1</v>
      </c>
      <c r="FH22" s="9">
        <f t="shared" si="79"/>
        <v>2.5</v>
      </c>
      <c r="FI22" s="13">
        <v>1</v>
      </c>
      <c r="FJ22" s="14">
        <f t="shared" si="80"/>
        <v>3.25</v>
      </c>
      <c r="FK22" s="9">
        <v>1</v>
      </c>
      <c r="FL22" s="9">
        <f t="shared" si="81"/>
        <v>3.25</v>
      </c>
      <c r="FM22" s="9">
        <v>1</v>
      </c>
      <c r="FN22" s="9">
        <f t="shared" si="82"/>
        <v>3.25</v>
      </c>
      <c r="FO22" s="9">
        <v>0</v>
      </c>
      <c r="FP22" s="9">
        <f t="shared" si="83"/>
        <v>0</v>
      </c>
      <c r="FQ22" s="13">
        <v>1</v>
      </c>
      <c r="FR22" s="13">
        <f t="shared" si="84"/>
        <v>3.25</v>
      </c>
      <c r="FS22" s="13">
        <v>1</v>
      </c>
      <c r="FT22" s="14">
        <f t="shared" si="85"/>
        <v>3.25</v>
      </c>
      <c r="FU22" s="9">
        <v>0</v>
      </c>
      <c r="FV22" s="9">
        <f t="shared" si="86"/>
        <v>0</v>
      </c>
      <c r="FW22" s="13">
        <v>1</v>
      </c>
      <c r="FX22" s="13">
        <f t="shared" si="87"/>
        <v>3.25</v>
      </c>
      <c r="FY22" s="13">
        <v>1</v>
      </c>
      <c r="FZ22" s="13">
        <f t="shared" si="88"/>
        <v>3.25</v>
      </c>
      <c r="GA22" s="13">
        <v>1</v>
      </c>
      <c r="GB22" s="13">
        <f t="shared" si="89"/>
        <v>3.25</v>
      </c>
      <c r="GC22" s="13">
        <v>1</v>
      </c>
      <c r="GD22" s="14">
        <f t="shared" si="90"/>
        <v>3.25</v>
      </c>
      <c r="GE22" s="9">
        <v>0</v>
      </c>
      <c r="GF22" s="11">
        <f t="shared" si="91"/>
        <v>0</v>
      </c>
    </row>
    <row r="23" spans="1:188" s="15" customFormat="1" ht="15">
      <c r="A23" s="15">
        <f>(C51+C57)*0.01</f>
        <v>0.25</v>
      </c>
      <c r="B23" s="11" t="s">
        <v>158</v>
      </c>
      <c r="C23" s="12">
        <v>0</v>
      </c>
      <c r="D23" s="12">
        <f t="shared" si="0"/>
        <v>0</v>
      </c>
      <c r="E23" s="13">
        <v>0</v>
      </c>
      <c r="F23" s="13">
        <f t="shared" si="1"/>
        <v>0</v>
      </c>
      <c r="G23" s="13">
        <v>1</v>
      </c>
      <c r="H23" s="13">
        <f t="shared" si="2"/>
        <v>1.25</v>
      </c>
      <c r="I23" s="13">
        <v>3</v>
      </c>
      <c r="J23" s="13">
        <f t="shared" si="3"/>
        <v>3.75</v>
      </c>
      <c r="K23" s="13">
        <v>1</v>
      </c>
      <c r="L23" s="13">
        <f t="shared" si="4"/>
        <v>1.25</v>
      </c>
      <c r="M23" s="13">
        <v>1</v>
      </c>
      <c r="N23" s="9">
        <f t="shared" si="5"/>
        <v>1.25</v>
      </c>
      <c r="O23" s="9">
        <v>0</v>
      </c>
      <c r="P23" s="9">
        <f t="shared" si="6"/>
        <v>0</v>
      </c>
      <c r="Q23" s="9">
        <v>0</v>
      </c>
      <c r="R23" s="9">
        <f t="shared" si="7"/>
        <v>0</v>
      </c>
      <c r="S23" s="9">
        <v>1</v>
      </c>
      <c r="T23" s="9">
        <f t="shared" si="8"/>
        <v>1.25</v>
      </c>
      <c r="U23" s="13">
        <v>1</v>
      </c>
      <c r="V23" s="14">
        <f t="shared" si="9"/>
        <v>1.25</v>
      </c>
      <c r="W23" s="9">
        <v>0</v>
      </c>
      <c r="X23" s="9">
        <f t="shared" si="10"/>
        <v>0</v>
      </c>
      <c r="Y23" s="13">
        <v>3</v>
      </c>
      <c r="Z23" s="13">
        <f t="shared" si="11"/>
        <v>3.75</v>
      </c>
      <c r="AA23" s="13">
        <v>3</v>
      </c>
      <c r="AB23" s="13">
        <f t="shared" si="12"/>
        <v>3.75</v>
      </c>
      <c r="AC23" s="13">
        <v>2</v>
      </c>
      <c r="AD23" s="13">
        <f t="shared" si="13"/>
        <v>2.5</v>
      </c>
      <c r="AE23" s="13">
        <v>1</v>
      </c>
      <c r="AF23" s="14">
        <f t="shared" si="14"/>
        <v>1.25</v>
      </c>
      <c r="AG23" s="9">
        <v>0</v>
      </c>
      <c r="AH23" s="9">
        <f t="shared" si="15"/>
        <v>0</v>
      </c>
      <c r="AI23" s="9">
        <v>0</v>
      </c>
      <c r="AJ23" s="9">
        <f t="shared" si="16"/>
        <v>0</v>
      </c>
      <c r="AK23" s="9">
        <v>0</v>
      </c>
      <c r="AL23" s="9">
        <f t="shared" si="17"/>
        <v>0</v>
      </c>
      <c r="AM23" s="9">
        <v>0</v>
      </c>
      <c r="AN23" s="9">
        <f t="shared" si="18"/>
        <v>0</v>
      </c>
      <c r="AO23" s="9">
        <v>0</v>
      </c>
      <c r="AP23" s="9">
        <f t="shared" si="19"/>
        <v>0</v>
      </c>
      <c r="AQ23" s="9">
        <v>0</v>
      </c>
      <c r="AR23" s="9">
        <f t="shared" si="20"/>
        <v>0</v>
      </c>
      <c r="AS23" s="9">
        <v>0</v>
      </c>
      <c r="AT23" s="9">
        <f t="shared" si="21"/>
        <v>0</v>
      </c>
      <c r="AU23" s="9">
        <v>0</v>
      </c>
      <c r="AV23" s="9">
        <f t="shared" si="22"/>
        <v>0</v>
      </c>
      <c r="AW23" s="13">
        <v>1</v>
      </c>
      <c r="AX23" s="9">
        <f t="shared" si="23"/>
        <v>1.25</v>
      </c>
      <c r="AY23" s="13">
        <v>1</v>
      </c>
      <c r="AZ23" s="13">
        <f t="shared" si="24"/>
        <v>3.75</v>
      </c>
      <c r="BA23" s="13">
        <v>1</v>
      </c>
      <c r="BB23" s="13">
        <f t="shared" si="25"/>
        <v>3.75</v>
      </c>
      <c r="BC23" s="13">
        <v>1</v>
      </c>
      <c r="BD23" s="13">
        <f t="shared" si="26"/>
        <v>3.75</v>
      </c>
      <c r="BE23" s="13">
        <v>2</v>
      </c>
      <c r="BF23" s="13">
        <f t="shared" si="27"/>
        <v>7.5</v>
      </c>
      <c r="BG23" s="13">
        <v>1</v>
      </c>
      <c r="BH23" s="13">
        <f t="shared" si="28"/>
        <v>3.75</v>
      </c>
      <c r="BI23" s="13">
        <v>1</v>
      </c>
      <c r="BJ23" s="13">
        <f t="shared" si="29"/>
        <v>3.75</v>
      </c>
      <c r="BK23" s="13">
        <v>1</v>
      </c>
      <c r="BL23" s="9">
        <f t="shared" si="30"/>
        <v>3.75</v>
      </c>
      <c r="BM23" s="13">
        <v>1</v>
      </c>
      <c r="BN23" s="13">
        <f t="shared" si="31"/>
        <v>6.25</v>
      </c>
      <c r="BO23" s="13">
        <v>2</v>
      </c>
      <c r="BP23" s="13">
        <f t="shared" si="32"/>
        <v>12.5</v>
      </c>
      <c r="BQ23" s="13">
        <v>1</v>
      </c>
      <c r="BR23" s="13">
        <f t="shared" si="33"/>
        <v>6.25</v>
      </c>
      <c r="BS23" s="13">
        <v>2</v>
      </c>
      <c r="BT23" s="9">
        <f t="shared" si="34"/>
        <v>12.5</v>
      </c>
      <c r="BU23" s="13">
        <v>1</v>
      </c>
      <c r="BV23" s="13">
        <f t="shared" si="35"/>
        <v>3.75</v>
      </c>
      <c r="BW23" s="13">
        <v>1</v>
      </c>
      <c r="BX23" s="13">
        <f t="shared" si="36"/>
        <v>3.75</v>
      </c>
      <c r="BY23" s="13">
        <v>1</v>
      </c>
      <c r="BZ23" s="13">
        <f t="shared" si="37"/>
        <v>3.75</v>
      </c>
      <c r="CA23" s="13">
        <v>2</v>
      </c>
      <c r="CB23" s="13">
        <f t="shared" si="38"/>
        <v>7.5</v>
      </c>
      <c r="CC23" s="13">
        <v>1</v>
      </c>
      <c r="CD23" s="13">
        <f t="shared" si="39"/>
        <v>3.75</v>
      </c>
      <c r="CE23" s="13">
        <v>1</v>
      </c>
      <c r="CF23" s="13">
        <f t="shared" si="40"/>
        <v>3.75</v>
      </c>
      <c r="CG23" s="13">
        <v>1</v>
      </c>
      <c r="CH23" s="13">
        <f t="shared" si="41"/>
        <v>3.75</v>
      </c>
      <c r="CI23" s="13">
        <v>1</v>
      </c>
      <c r="CJ23" s="13">
        <f t="shared" si="42"/>
        <v>3.75</v>
      </c>
      <c r="CK23" s="13">
        <v>1</v>
      </c>
      <c r="CL23" s="13">
        <f t="shared" si="43"/>
        <v>3.75</v>
      </c>
      <c r="CM23" s="13">
        <v>3</v>
      </c>
      <c r="CN23" s="14">
        <f t="shared" si="44"/>
        <v>11.25</v>
      </c>
      <c r="CO23" s="9">
        <v>1</v>
      </c>
      <c r="CP23" s="9">
        <f t="shared" si="45"/>
        <v>3.75</v>
      </c>
      <c r="CQ23" s="13">
        <v>1</v>
      </c>
      <c r="CR23" s="13">
        <f t="shared" si="46"/>
        <v>3.75</v>
      </c>
      <c r="CS23" s="13">
        <v>1</v>
      </c>
      <c r="CT23" s="13">
        <f t="shared" si="47"/>
        <v>3.75</v>
      </c>
      <c r="CU23" s="13">
        <v>3</v>
      </c>
      <c r="CV23" s="13">
        <f t="shared" si="48"/>
        <v>0.75</v>
      </c>
      <c r="CW23" s="13">
        <v>1</v>
      </c>
      <c r="CX23" s="13">
        <f t="shared" si="49"/>
        <v>3.75</v>
      </c>
      <c r="CY23" s="13">
        <v>1</v>
      </c>
      <c r="CZ23" s="9">
        <f t="shared" si="50"/>
        <v>3.75</v>
      </c>
      <c r="DA23" s="13">
        <v>1</v>
      </c>
      <c r="DB23" s="14">
        <f t="shared" si="51"/>
        <v>0.5</v>
      </c>
      <c r="DC23" s="12">
        <v>1</v>
      </c>
      <c r="DD23" s="12">
        <f t="shared" si="52"/>
        <v>0.5</v>
      </c>
      <c r="DE23" s="12">
        <v>1</v>
      </c>
      <c r="DF23" s="12">
        <f t="shared" si="53"/>
        <v>0.5</v>
      </c>
      <c r="DG23" s="13">
        <v>1</v>
      </c>
      <c r="DH23" s="13">
        <f t="shared" si="54"/>
        <v>0.5</v>
      </c>
      <c r="DI23" s="13">
        <v>1</v>
      </c>
      <c r="DJ23" s="13">
        <f t="shared" si="92"/>
        <v>0.5</v>
      </c>
      <c r="DK23" s="13">
        <v>1</v>
      </c>
      <c r="DL23" s="14">
        <f t="shared" si="55"/>
        <v>0.5</v>
      </c>
      <c r="DM23" s="14">
        <v>0</v>
      </c>
      <c r="DN23" s="14">
        <f t="shared" si="56"/>
        <v>0</v>
      </c>
      <c r="DO23" s="12">
        <v>1</v>
      </c>
      <c r="DP23" s="12">
        <f t="shared" si="57"/>
        <v>0.5</v>
      </c>
      <c r="DQ23" s="13">
        <v>1</v>
      </c>
      <c r="DR23" s="13">
        <f t="shared" si="58"/>
        <v>0.5</v>
      </c>
      <c r="DS23" s="13">
        <v>1</v>
      </c>
      <c r="DT23" s="13">
        <f t="shared" si="59"/>
        <v>0.75</v>
      </c>
      <c r="DU23" s="13">
        <v>1</v>
      </c>
      <c r="DV23" s="13">
        <f t="shared" si="60"/>
        <v>0.75</v>
      </c>
      <c r="DW23" s="13">
        <v>1</v>
      </c>
      <c r="DX23" s="13">
        <f t="shared" si="61"/>
        <v>0.75</v>
      </c>
      <c r="DY23" s="13">
        <v>1</v>
      </c>
      <c r="DZ23" s="14">
        <f t="shared" si="62"/>
        <v>3.25</v>
      </c>
      <c r="EA23" s="9">
        <v>0</v>
      </c>
      <c r="EB23" s="9">
        <f t="shared" si="63"/>
        <v>0</v>
      </c>
      <c r="EC23" s="9">
        <v>0</v>
      </c>
      <c r="ED23" s="9">
        <f t="shared" si="64"/>
        <v>0</v>
      </c>
      <c r="EE23" s="9">
        <v>0</v>
      </c>
      <c r="EF23" s="9">
        <f t="shared" si="65"/>
        <v>0</v>
      </c>
      <c r="EG23" s="13">
        <v>1</v>
      </c>
      <c r="EH23" s="13">
        <f t="shared" si="66"/>
        <v>1.75</v>
      </c>
      <c r="EI23" s="13">
        <v>1</v>
      </c>
      <c r="EJ23" s="13">
        <f t="shared" si="67"/>
        <v>1.75</v>
      </c>
      <c r="EK23" s="13">
        <v>1</v>
      </c>
      <c r="EL23" s="13">
        <f t="shared" si="68"/>
        <v>1.75</v>
      </c>
      <c r="EM23" s="13">
        <v>1</v>
      </c>
      <c r="EN23" s="13">
        <f t="shared" si="69"/>
        <v>1.75</v>
      </c>
      <c r="EO23" s="13">
        <v>1</v>
      </c>
      <c r="EP23" s="13">
        <f t="shared" si="70"/>
        <v>1.75</v>
      </c>
      <c r="EQ23" s="13">
        <v>1</v>
      </c>
      <c r="ER23" s="13">
        <f t="shared" si="71"/>
        <v>1.25</v>
      </c>
      <c r="ES23" s="13">
        <v>1</v>
      </c>
      <c r="ET23" s="13">
        <f t="shared" si="72"/>
        <v>1.25</v>
      </c>
      <c r="EU23" s="13">
        <v>1</v>
      </c>
      <c r="EV23" s="13">
        <f t="shared" si="73"/>
        <v>1.25</v>
      </c>
      <c r="EW23" s="13">
        <v>1</v>
      </c>
      <c r="EX23" s="9">
        <f t="shared" si="74"/>
        <v>1.25</v>
      </c>
      <c r="EY23" s="13">
        <v>1</v>
      </c>
      <c r="EZ23" s="13">
        <f t="shared" si="75"/>
        <v>2.5</v>
      </c>
      <c r="FA23" s="13">
        <v>1</v>
      </c>
      <c r="FB23" s="13">
        <f t="shared" si="76"/>
        <v>2.5</v>
      </c>
      <c r="FC23" s="13">
        <v>1</v>
      </c>
      <c r="FD23" s="13">
        <f t="shared" si="77"/>
        <v>2.5</v>
      </c>
      <c r="FE23" s="13">
        <v>1</v>
      </c>
      <c r="FF23" s="13">
        <f t="shared" si="78"/>
        <v>2.5</v>
      </c>
      <c r="FG23" s="13">
        <v>1</v>
      </c>
      <c r="FH23" s="9">
        <f t="shared" si="79"/>
        <v>2.5</v>
      </c>
      <c r="FI23" s="13">
        <v>1</v>
      </c>
      <c r="FJ23" s="14">
        <f t="shared" si="80"/>
        <v>3.25</v>
      </c>
      <c r="FK23" s="9">
        <v>1</v>
      </c>
      <c r="FL23" s="9">
        <f t="shared" si="81"/>
        <v>3.25</v>
      </c>
      <c r="FM23" s="9">
        <v>1</v>
      </c>
      <c r="FN23" s="9">
        <f t="shared" si="82"/>
        <v>3.25</v>
      </c>
      <c r="FO23" s="9">
        <v>0</v>
      </c>
      <c r="FP23" s="9">
        <f t="shared" si="83"/>
        <v>0</v>
      </c>
      <c r="FQ23" s="13">
        <v>1</v>
      </c>
      <c r="FR23" s="13">
        <f t="shared" si="84"/>
        <v>3.25</v>
      </c>
      <c r="FS23" s="13">
        <v>1</v>
      </c>
      <c r="FT23" s="14">
        <f t="shared" si="85"/>
        <v>3.25</v>
      </c>
      <c r="FU23" s="9">
        <v>0</v>
      </c>
      <c r="FV23" s="9">
        <f t="shared" si="86"/>
        <v>0</v>
      </c>
      <c r="FW23" s="13">
        <v>1</v>
      </c>
      <c r="FX23" s="13">
        <f t="shared" si="87"/>
        <v>3.25</v>
      </c>
      <c r="FY23" s="13">
        <v>1</v>
      </c>
      <c r="FZ23" s="13">
        <f t="shared" si="88"/>
        <v>3.25</v>
      </c>
      <c r="GA23" s="13">
        <v>1</v>
      </c>
      <c r="GB23" s="13">
        <f t="shared" si="89"/>
        <v>3.25</v>
      </c>
      <c r="GC23" s="13">
        <v>1</v>
      </c>
      <c r="GD23" s="14">
        <f t="shared" si="90"/>
        <v>3.25</v>
      </c>
      <c r="GE23" s="9">
        <v>0</v>
      </c>
      <c r="GF23" s="11">
        <f t="shared" si="91"/>
        <v>0</v>
      </c>
    </row>
    <row r="24" spans="1:188" s="15" customFormat="1" ht="15">
      <c r="A24" s="15">
        <f>C51*0.01</f>
        <v>0.15</v>
      </c>
      <c r="B24" s="11" t="s">
        <v>60</v>
      </c>
      <c r="C24" s="12">
        <v>0</v>
      </c>
      <c r="D24" s="12">
        <f t="shared" si="0"/>
        <v>0</v>
      </c>
      <c r="E24" s="13">
        <v>0</v>
      </c>
      <c r="F24" s="13">
        <f t="shared" si="1"/>
        <v>0</v>
      </c>
      <c r="G24" s="13">
        <v>1</v>
      </c>
      <c r="H24" s="13">
        <f t="shared" si="2"/>
        <v>0.75</v>
      </c>
      <c r="I24" s="13">
        <v>1</v>
      </c>
      <c r="J24" s="13">
        <f t="shared" si="3"/>
        <v>0.75</v>
      </c>
      <c r="K24" s="13">
        <v>1</v>
      </c>
      <c r="L24" s="13">
        <f t="shared" si="4"/>
        <v>0.75</v>
      </c>
      <c r="M24" s="13">
        <v>1</v>
      </c>
      <c r="N24" s="9">
        <f t="shared" si="5"/>
        <v>0.75</v>
      </c>
      <c r="O24" s="9">
        <v>0</v>
      </c>
      <c r="P24" s="9">
        <f t="shared" si="6"/>
        <v>0</v>
      </c>
      <c r="Q24" s="9">
        <v>0</v>
      </c>
      <c r="R24" s="9">
        <f t="shared" si="7"/>
        <v>0</v>
      </c>
      <c r="S24" s="9">
        <v>1</v>
      </c>
      <c r="T24" s="9">
        <f t="shared" si="8"/>
        <v>0.75</v>
      </c>
      <c r="U24" s="13">
        <v>1</v>
      </c>
      <c r="V24" s="14">
        <f t="shared" si="9"/>
        <v>0.75</v>
      </c>
      <c r="W24" s="9">
        <v>0</v>
      </c>
      <c r="X24" s="9">
        <f t="shared" si="10"/>
        <v>0</v>
      </c>
      <c r="Y24" s="13">
        <v>1</v>
      </c>
      <c r="Z24" s="13">
        <f t="shared" si="11"/>
        <v>0.75</v>
      </c>
      <c r="AA24" s="13">
        <v>1</v>
      </c>
      <c r="AB24" s="13">
        <f t="shared" si="12"/>
        <v>0.75</v>
      </c>
      <c r="AC24" s="13">
        <v>2</v>
      </c>
      <c r="AD24" s="13">
        <f t="shared" si="13"/>
        <v>1.5</v>
      </c>
      <c r="AE24" s="13">
        <v>1</v>
      </c>
      <c r="AF24" s="14">
        <f t="shared" si="14"/>
        <v>0.75</v>
      </c>
      <c r="AG24" s="9">
        <v>0</v>
      </c>
      <c r="AH24" s="9">
        <f t="shared" si="15"/>
        <v>0</v>
      </c>
      <c r="AI24" s="9">
        <v>0</v>
      </c>
      <c r="AJ24" s="9">
        <f t="shared" si="16"/>
        <v>0</v>
      </c>
      <c r="AK24" s="9">
        <v>0</v>
      </c>
      <c r="AL24" s="9">
        <f t="shared" si="17"/>
        <v>0</v>
      </c>
      <c r="AM24" s="9">
        <v>0</v>
      </c>
      <c r="AN24" s="9">
        <f t="shared" si="18"/>
        <v>0</v>
      </c>
      <c r="AO24" s="9">
        <v>0</v>
      </c>
      <c r="AP24" s="9">
        <f t="shared" si="19"/>
        <v>0</v>
      </c>
      <c r="AQ24" s="9">
        <v>0</v>
      </c>
      <c r="AR24" s="9">
        <f t="shared" si="20"/>
        <v>0</v>
      </c>
      <c r="AS24" s="9">
        <v>0</v>
      </c>
      <c r="AT24" s="9">
        <f t="shared" si="21"/>
        <v>0</v>
      </c>
      <c r="AU24" s="9">
        <v>0</v>
      </c>
      <c r="AV24" s="9">
        <f t="shared" si="22"/>
        <v>0</v>
      </c>
      <c r="AW24" s="13">
        <v>1</v>
      </c>
      <c r="AX24" s="9">
        <f t="shared" si="23"/>
        <v>0.75</v>
      </c>
      <c r="AY24" s="13">
        <v>1</v>
      </c>
      <c r="AZ24" s="13">
        <f t="shared" si="24"/>
        <v>2.25</v>
      </c>
      <c r="BA24" s="13">
        <v>1</v>
      </c>
      <c r="BB24" s="13">
        <f t="shared" si="25"/>
        <v>2.25</v>
      </c>
      <c r="BC24" s="13">
        <v>1</v>
      </c>
      <c r="BD24" s="13">
        <f t="shared" si="26"/>
        <v>2.25</v>
      </c>
      <c r="BE24" s="13">
        <v>2</v>
      </c>
      <c r="BF24" s="13">
        <f t="shared" si="27"/>
        <v>4.5</v>
      </c>
      <c r="BG24" s="13">
        <v>1</v>
      </c>
      <c r="BH24" s="13">
        <f t="shared" si="28"/>
        <v>2.25</v>
      </c>
      <c r="BI24" s="13">
        <v>1</v>
      </c>
      <c r="BJ24" s="13">
        <f t="shared" si="29"/>
        <v>2.25</v>
      </c>
      <c r="BK24" s="13">
        <v>1</v>
      </c>
      <c r="BL24" s="9">
        <f t="shared" si="30"/>
        <v>2.25</v>
      </c>
      <c r="BM24" s="13">
        <v>1</v>
      </c>
      <c r="BN24" s="13">
        <f t="shared" si="31"/>
        <v>3.75</v>
      </c>
      <c r="BO24" s="13">
        <v>1</v>
      </c>
      <c r="BP24" s="13">
        <f t="shared" si="32"/>
        <v>3.75</v>
      </c>
      <c r="BQ24" s="13">
        <v>1</v>
      </c>
      <c r="BR24" s="13">
        <f t="shared" si="33"/>
        <v>3.75</v>
      </c>
      <c r="BS24" s="13">
        <v>1</v>
      </c>
      <c r="BT24" s="9">
        <f t="shared" si="34"/>
        <v>3.75</v>
      </c>
      <c r="BU24" s="13">
        <v>1</v>
      </c>
      <c r="BV24" s="13">
        <f t="shared" si="35"/>
        <v>2.25</v>
      </c>
      <c r="BW24" s="13">
        <v>1</v>
      </c>
      <c r="BX24" s="13">
        <f t="shared" si="36"/>
        <v>2.25</v>
      </c>
      <c r="BY24" s="13">
        <v>1</v>
      </c>
      <c r="BZ24" s="13">
        <f t="shared" si="37"/>
        <v>2.25</v>
      </c>
      <c r="CA24" s="13">
        <v>1</v>
      </c>
      <c r="CB24" s="13">
        <f t="shared" si="38"/>
        <v>2.25</v>
      </c>
      <c r="CC24" s="13">
        <v>1</v>
      </c>
      <c r="CD24" s="13">
        <f t="shared" si="39"/>
        <v>2.25</v>
      </c>
      <c r="CE24" s="13">
        <v>1</v>
      </c>
      <c r="CF24" s="13">
        <f t="shared" si="40"/>
        <v>2.25</v>
      </c>
      <c r="CG24" s="13">
        <v>1</v>
      </c>
      <c r="CH24" s="13">
        <f t="shared" si="41"/>
        <v>2.25</v>
      </c>
      <c r="CI24" s="13">
        <v>1</v>
      </c>
      <c r="CJ24" s="13">
        <f t="shared" si="42"/>
        <v>2.25</v>
      </c>
      <c r="CK24" s="13">
        <v>1</v>
      </c>
      <c r="CL24" s="13">
        <f t="shared" si="43"/>
        <v>2.25</v>
      </c>
      <c r="CM24" s="13">
        <v>1</v>
      </c>
      <c r="CN24" s="14">
        <f t="shared" si="44"/>
        <v>2.25</v>
      </c>
      <c r="CO24" s="9">
        <v>1</v>
      </c>
      <c r="CP24" s="9">
        <f t="shared" si="45"/>
        <v>2.25</v>
      </c>
      <c r="CQ24" s="13">
        <v>1</v>
      </c>
      <c r="CR24" s="13">
        <f t="shared" si="46"/>
        <v>2.25</v>
      </c>
      <c r="CS24" s="13">
        <v>1</v>
      </c>
      <c r="CT24" s="13">
        <f t="shared" si="47"/>
        <v>2.25</v>
      </c>
      <c r="CU24" s="13">
        <v>2</v>
      </c>
      <c r="CV24" s="13">
        <f t="shared" si="48"/>
        <v>0.3</v>
      </c>
      <c r="CW24" s="13">
        <v>1</v>
      </c>
      <c r="CX24" s="13">
        <f t="shared" si="49"/>
        <v>2.25</v>
      </c>
      <c r="CY24" s="13">
        <v>1</v>
      </c>
      <c r="CZ24" s="9">
        <f t="shared" si="50"/>
        <v>2.25</v>
      </c>
      <c r="DA24" s="13">
        <v>1</v>
      </c>
      <c r="DB24" s="14">
        <f t="shared" si="51"/>
        <v>0.3</v>
      </c>
      <c r="DC24" s="12">
        <v>1</v>
      </c>
      <c r="DD24" s="12">
        <f t="shared" si="52"/>
        <v>0.3</v>
      </c>
      <c r="DE24" s="12">
        <v>1</v>
      </c>
      <c r="DF24" s="12">
        <f t="shared" si="53"/>
        <v>0.3</v>
      </c>
      <c r="DG24" s="13">
        <v>1</v>
      </c>
      <c r="DH24" s="13">
        <f t="shared" si="54"/>
        <v>0.3</v>
      </c>
      <c r="DI24" s="13">
        <v>1</v>
      </c>
      <c r="DJ24" s="13">
        <f t="shared" si="92"/>
        <v>0.3</v>
      </c>
      <c r="DK24" s="13">
        <v>3</v>
      </c>
      <c r="DL24" s="14">
        <f t="shared" si="55"/>
        <v>0.8999999999999999</v>
      </c>
      <c r="DM24" s="14">
        <v>0</v>
      </c>
      <c r="DN24" s="14">
        <f t="shared" si="56"/>
        <v>0</v>
      </c>
      <c r="DO24" s="12">
        <v>1</v>
      </c>
      <c r="DP24" s="12">
        <f t="shared" si="57"/>
        <v>0.3</v>
      </c>
      <c r="DQ24" s="13">
        <v>1</v>
      </c>
      <c r="DR24" s="13">
        <f t="shared" si="58"/>
        <v>0.3</v>
      </c>
      <c r="DS24" s="13">
        <v>1</v>
      </c>
      <c r="DT24" s="13">
        <f t="shared" si="59"/>
        <v>0.44999999999999996</v>
      </c>
      <c r="DU24" s="13">
        <v>1</v>
      </c>
      <c r="DV24" s="13">
        <f t="shared" si="60"/>
        <v>0.44999999999999996</v>
      </c>
      <c r="DW24" s="13">
        <v>1</v>
      </c>
      <c r="DX24" s="13">
        <f t="shared" si="61"/>
        <v>0.44999999999999996</v>
      </c>
      <c r="DY24" s="13">
        <v>1</v>
      </c>
      <c r="DZ24" s="14">
        <f t="shared" si="62"/>
        <v>1.95</v>
      </c>
      <c r="EA24" s="9">
        <v>0</v>
      </c>
      <c r="EB24" s="9">
        <f t="shared" si="63"/>
        <v>0</v>
      </c>
      <c r="EC24" s="9">
        <v>0</v>
      </c>
      <c r="ED24" s="9">
        <f t="shared" si="64"/>
        <v>0</v>
      </c>
      <c r="EE24" s="9">
        <v>0</v>
      </c>
      <c r="EF24" s="9">
        <f t="shared" si="65"/>
        <v>0</v>
      </c>
      <c r="EG24" s="13">
        <v>1</v>
      </c>
      <c r="EH24" s="13">
        <f t="shared" si="66"/>
        <v>1.05</v>
      </c>
      <c r="EI24" s="13">
        <v>1</v>
      </c>
      <c r="EJ24" s="13">
        <f t="shared" si="67"/>
        <v>1.05</v>
      </c>
      <c r="EK24" s="13">
        <v>1</v>
      </c>
      <c r="EL24" s="13">
        <f t="shared" si="68"/>
        <v>1.05</v>
      </c>
      <c r="EM24" s="13">
        <v>3</v>
      </c>
      <c r="EN24" s="13">
        <f t="shared" si="69"/>
        <v>3.1499999999999995</v>
      </c>
      <c r="EO24" s="13">
        <v>1</v>
      </c>
      <c r="EP24" s="13">
        <f t="shared" si="70"/>
        <v>1.05</v>
      </c>
      <c r="EQ24" s="13">
        <v>1</v>
      </c>
      <c r="ER24" s="13">
        <f t="shared" si="71"/>
        <v>0.75</v>
      </c>
      <c r="ES24" s="13">
        <v>1</v>
      </c>
      <c r="ET24" s="13">
        <f t="shared" si="72"/>
        <v>0.75</v>
      </c>
      <c r="EU24" s="13">
        <v>1</v>
      </c>
      <c r="EV24" s="13">
        <f t="shared" si="73"/>
        <v>0.75</v>
      </c>
      <c r="EW24" s="13">
        <v>1</v>
      </c>
      <c r="EX24" s="9">
        <f t="shared" si="74"/>
        <v>0.75</v>
      </c>
      <c r="EY24" s="13">
        <v>1</v>
      </c>
      <c r="EZ24" s="13">
        <f t="shared" si="75"/>
        <v>1.5</v>
      </c>
      <c r="FA24" s="13">
        <v>1</v>
      </c>
      <c r="FB24" s="13">
        <f t="shared" si="76"/>
        <v>1.5</v>
      </c>
      <c r="FC24" s="13">
        <v>1</v>
      </c>
      <c r="FD24" s="13">
        <f t="shared" si="77"/>
        <v>1.5</v>
      </c>
      <c r="FE24" s="13">
        <v>1</v>
      </c>
      <c r="FF24" s="13">
        <f t="shared" si="78"/>
        <v>1.5</v>
      </c>
      <c r="FG24" s="13">
        <v>1</v>
      </c>
      <c r="FH24" s="9">
        <f t="shared" si="79"/>
        <v>1.5</v>
      </c>
      <c r="FI24" s="13">
        <v>2</v>
      </c>
      <c r="FJ24" s="14">
        <f t="shared" si="80"/>
        <v>3.9</v>
      </c>
      <c r="FK24" s="9">
        <v>1</v>
      </c>
      <c r="FL24" s="9">
        <f t="shared" si="81"/>
        <v>1.95</v>
      </c>
      <c r="FM24" s="9">
        <v>1</v>
      </c>
      <c r="FN24" s="9">
        <f t="shared" si="82"/>
        <v>1.95</v>
      </c>
      <c r="FO24" s="9">
        <v>1</v>
      </c>
      <c r="FP24" s="9">
        <f t="shared" si="83"/>
        <v>1.95</v>
      </c>
      <c r="FQ24" s="13">
        <v>2</v>
      </c>
      <c r="FR24" s="13">
        <f t="shared" si="84"/>
        <v>3.9</v>
      </c>
      <c r="FS24" s="13">
        <v>1</v>
      </c>
      <c r="FT24" s="14">
        <f t="shared" si="85"/>
        <v>1.95</v>
      </c>
      <c r="FU24" s="9">
        <v>2</v>
      </c>
      <c r="FV24" s="9">
        <f t="shared" si="86"/>
        <v>3.9</v>
      </c>
      <c r="FW24" s="13">
        <v>3</v>
      </c>
      <c r="FX24" s="13">
        <f t="shared" si="87"/>
        <v>5.85</v>
      </c>
      <c r="FY24" s="13">
        <v>1</v>
      </c>
      <c r="FZ24" s="13">
        <f t="shared" si="88"/>
        <v>1.95</v>
      </c>
      <c r="GA24" s="13">
        <v>1</v>
      </c>
      <c r="GB24" s="13">
        <f t="shared" si="89"/>
        <v>1.95</v>
      </c>
      <c r="GC24" s="13">
        <v>1</v>
      </c>
      <c r="GD24" s="14">
        <f t="shared" si="90"/>
        <v>1.95</v>
      </c>
      <c r="GE24" s="9">
        <v>1</v>
      </c>
      <c r="GF24" s="11">
        <f t="shared" si="91"/>
        <v>1.95</v>
      </c>
    </row>
    <row r="25" spans="1:188" s="15" customFormat="1" ht="15">
      <c r="A25" s="15">
        <f>(C51+C53)*0.01</f>
        <v>0.35000000000000003</v>
      </c>
      <c r="B25" s="11" t="s">
        <v>61</v>
      </c>
      <c r="C25" s="12">
        <v>0</v>
      </c>
      <c r="D25" s="12">
        <f t="shared" si="0"/>
        <v>0</v>
      </c>
      <c r="E25" s="13">
        <v>0</v>
      </c>
      <c r="F25" s="13">
        <f t="shared" si="1"/>
        <v>0</v>
      </c>
      <c r="G25" s="13">
        <v>1</v>
      </c>
      <c r="H25" s="13">
        <f t="shared" si="2"/>
        <v>1.7500000000000002</v>
      </c>
      <c r="I25" s="13">
        <v>3</v>
      </c>
      <c r="J25" s="13">
        <f t="shared" si="3"/>
        <v>5.25</v>
      </c>
      <c r="K25" s="13">
        <v>1</v>
      </c>
      <c r="L25" s="13">
        <f t="shared" si="4"/>
        <v>1.7500000000000002</v>
      </c>
      <c r="M25" s="13">
        <v>1</v>
      </c>
      <c r="N25" s="9">
        <f t="shared" si="5"/>
        <v>1.7500000000000002</v>
      </c>
      <c r="O25" s="9">
        <v>0</v>
      </c>
      <c r="P25" s="9">
        <f t="shared" si="6"/>
        <v>0</v>
      </c>
      <c r="Q25" s="9">
        <v>0</v>
      </c>
      <c r="R25" s="9">
        <f t="shared" si="7"/>
        <v>0</v>
      </c>
      <c r="S25" s="9">
        <v>0</v>
      </c>
      <c r="T25" s="9">
        <f t="shared" si="8"/>
        <v>0</v>
      </c>
      <c r="U25" s="13">
        <v>1</v>
      </c>
      <c r="V25" s="14">
        <f t="shared" si="9"/>
        <v>1.7500000000000002</v>
      </c>
      <c r="W25" s="9">
        <v>0</v>
      </c>
      <c r="X25" s="9">
        <f t="shared" si="10"/>
        <v>0</v>
      </c>
      <c r="Y25" s="13">
        <v>3</v>
      </c>
      <c r="Z25" s="13">
        <f t="shared" si="11"/>
        <v>5.25</v>
      </c>
      <c r="AA25" s="13">
        <v>3</v>
      </c>
      <c r="AB25" s="13">
        <f t="shared" si="12"/>
        <v>5.25</v>
      </c>
      <c r="AC25" s="13">
        <v>2</v>
      </c>
      <c r="AD25" s="13">
        <f t="shared" si="13"/>
        <v>3.5000000000000004</v>
      </c>
      <c r="AE25" s="13">
        <v>3</v>
      </c>
      <c r="AF25" s="14">
        <f t="shared" si="14"/>
        <v>5.25</v>
      </c>
      <c r="AG25" s="9">
        <v>0</v>
      </c>
      <c r="AH25" s="9">
        <f t="shared" si="15"/>
        <v>0</v>
      </c>
      <c r="AI25" s="9">
        <v>0</v>
      </c>
      <c r="AJ25" s="9">
        <f t="shared" si="16"/>
        <v>0</v>
      </c>
      <c r="AK25" s="9">
        <v>0</v>
      </c>
      <c r="AL25" s="9">
        <f t="shared" si="17"/>
        <v>0</v>
      </c>
      <c r="AM25" s="9">
        <v>0</v>
      </c>
      <c r="AN25" s="9">
        <f t="shared" si="18"/>
        <v>0</v>
      </c>
      <c r="AO25" s="9">
        <v>0</v>
      </c>
      <c r="AP25" s="9">
        <f t="shared" si="19"/>
        <v>0</v>
      </c>
      <c r="AQ25" s="9">
        <v>0</v>
      </c>
      <c r="AR25" s="9">
        <f t="shared" si="20"/>
        <v>0</v>
      </c>
      <c r="AS25" s="9">
        <v>0</v>
      </c>
      <c r="AT25" s="9">
        <f t="shared" si="21"/>
        <v>0</v>
      </c>
      <c r="AU25" s="9">
        <v>0</v>
      </c>
      <c r="AV25" s="9">
        <f t="shared" si="22"/>
        <v>0</v>
      </c>
      <c r="AW25" s="13">
        <v>1</v>
      </c>
      <c r="AX25" s="9">
        <f t="shared" si="23"/>
        <v>1.7500000000000002</v>
      </c>
      <c r="AY25" s="13">
        <v>1</v>
      </c>
      <c r="AZ25" s="13">
        <f t="shared" si="24"/>
        <v>5.250000000000001</v>
      </c>
      <c r="BA25" s="13">
        <v>3</v>
      </c>
      <c r="BB25" s="13">
        <f t="shared" si="25"/>
        <v>15.75</v>
      </c>
      <c r="BC25" s="13">
        <v>1</v>
      </c>
      <c r="BD25" s="13">
        <f t="shared" si="26"/>
        <v>5.250000000000001</v>
      </c>
      <c r="BE25" s="13">
        <v>2</v>
      </c>
      <c r="BF25" s="13">
        <f t="shared" si="27"/>
        <v>10.500000000000002</v>
      </c>
      <c r="BG25" s="13">
        <v>1</v>
      </c>
      <c r="BH25" s="13">
        <f t="shared" si="28"/>
        <v>5.250000000000001</v>
      </c>
      <c r="BI25" s="13">
        <v>1</v>
      </c>
      <c r="BJ25" s="13">
        <f t="shared" si="29"/>
        <v>5.250000000000001</v>
      </c>
      <c r="BK25" s="13">
        <v>1</v>
      </c>
      <c r="BL25" s="9">
        <f t="shared" si="30"/>
        <v>5.250000000000001</v>
      </c>
      <c r="BM25" s="13">
        <v>1</v>
      </c>
      <c r="BN25" s="13">
        <f t="shared" si="31"/>
        <v>8.75</v>
      </c>
      <c r="BO25" s="13">
        <v>1</v>
      </c>
      <c r="BP25" s="13">
        <f t="shared" si="32"/>
        <v>8.75</v>
      </c>
      <c r="BQ25" s="13">
        <v>1</v>
      </c>
      <c r="BR25" s="13">
        <f t="shared" si="33"/>
        <v>8.75</v>
      </c>
      <c r="BS25" s="13">
        <v>1</v>
      </c>
      <c r="BT25" s="9">
        <f t="shared" si="34"/>
        <v>8.75</v>
      </c>
      <c r="BU25" s="13">
        <v>1</v>
      </c>
      <c r="BV25" s="13">
        <f t="shared" si="35"/>
        <v>5.250000000000001</v>
      </c>
      <c r="BW25" s="13">
        <v>2</v>
      </c>
      <c r="BX25" s="13">
        <f t="shared" si="36"/>
        <v>10.500000000000002</v>
      </c>
      <c r="BY25" s="13">
        <v>4</v>
      </c>
      <c r="BZ25" s="13">
        <f t="shared" si="37"/>
        <v>21.000000000000004</v>
      </c>
      <c r="CA25" s="13">
        <v>1</v>
      </c>
      <c r="CB25" s="13">
        <f t="shared" si="38"/>
        <v>5.250000000000001</v>
      </c>
      <c r="CC25" s="13">
        <v>2</v>
      </c>
      <c r="CD25" s="13">
        <f t="shared" si="39"/>
        <v>10.500000000000002</v>
      </c>
      <c r="CE25" s="13">
        <v>2</v>
      </c>
      <c r="CF25" s="13">
        <f t="shared" si="40"/>
        <v>10.500000000000002</v>
      </c>
      <c r="CG25" s="13">
        <v>1</v>
      </c>
      <c r="CH25" s="13">
        <f t="shared" si="41"/>
        <v>5.250000000000001</v>
      </c>
      <c r="CI25" s="13">
        <v>1</v>
      </c>
      <c r="CJ25" s="13">
        <f t="shared" si="42"/>
        <v>5.250000000000001</v>
      </c>
      <c r="CK25" s="13">
        <v>1</v>
      </c>
      <c r="CL25" s="13">
        <f t="shared" si="43"/>
        <v>5.250000000000001</v>
      </c>
      <c r="CM25" s="13">
        <v>1</v>
      </c>
      <c r="CN25" s="14">
        <f t="shared" si="44"/>
        <v>5.250000000000001</v>
      </c>
      <c r="CO25" s="9">
        <v>0</v>
      </c>
      <c r="CP25" s="9">
        <f t="shared" si="45"/>
        <v>0</v>
      </c>
      <c r="CQ25" s="13">
        <v>3</v>
      </c>
      <c r="CR25" s="13">
        <f t="shared" si="46"/>
        <v>15.75</v>
      </c>
      <c r="CS25" s="13">
        <v>1</v>
      </c>
      <c r="CT25" s="13">
        <f t="shared" si="47"/>
        <v>5.250000000000001</v>
      </c>
      <c r="CU25" s="13">
        <v>1</v>
      </c>
      <c r="CV25" s="13">
        <f t="shared" si="48"/>
        <v>0.35000000000000003</v>
      </c>
      <c r="CW25" s="13">
        <v>1</v>
      </c>
      <c r="CX25" s="13">
        <f t="shared" si="49"/>
        <v>5.250000000000001</v>
      </c>
      <c r="CY25" s="13">
        <v>3</v>
      </c>
      <c r="CZ25" s="9">
        <f t="shared" si="50"/>
        <v>15.75</v>
      </c>
      <c r="DA25" s="13">
        <v>1</v>
      </c>
      <c r="DB25" s="14">
        <f t="shared" si="51"/>
        <v>0.7000000000000001</v>
      </c>
      <c r="DC25" s="12">
        <v>1</v>
      </c>
      <c r="DD25" s="12">
        <f t="shared" si="52"/>
        <v>0.7000000000000001</v>
      </c>
      <c r="DE25" s="12">
        <v>1</v>
      </c>
      <c r="DF25" s="12">
        <f t="shared" si="53"/>
        <v>0.7000000000000001</v>
      </c>
      <c r="DG25" s="13">
        <v>1</v>
      </c>
      <c r="DH25" s="13">
        <f t="shared" si="54"/>
        <v>0.7000000000000001</v>
      </c>
      <c r="DI25" s="13">
        <v>1</v>
      </c>
      <c r="DJ25" s="13">
        <f t="shared" si="92"/>
        <v>0.7000000000000001</v>
      </c>
      <c r="DK25" s="13">
        <v>1</v>
      </c>
      <c r="DL25" s="14">
        <f t="shared" si="55"/>
        <v>0.7000000000000001</v>
      </c>
      <c r="DM25" s="14">
        <v>0</v>
      </c>
      <c r="DN25" s="14">
        <f t="shared" si="56"/>
        <v>0</v>
      </c>
      <c r="DO25" s="12">
        <v>1</v>
      </c>
      <c r="DP25" s="12">
        <f t="shared" si="57"/>
        <v>0.7000000000000001</v>
      </c>
      <c r="DQ25" s="13">
        <v>1</v>
      </c>
      <c r="DR25" s="13">
        <f t="shared" si="58"/>
        <v>0.7000000000000001</v>
      </c>
      <c r="DS25" s="13">
        <v>1</v>
      </c>
      <c r="DT25" s="13">
        <f t="shared" si="59"/>
        <v>1.05</v>
      </c>
      <c r="DU25" s="13">
        <v>1</v>
      </c>
      <c r="DV25" s="13">
        <f t="shared" si="60"/>
        <v>1.05</v>
      </c>
      <c r="DW25" s="13">
        <v>1</v>
      </c>
      <c r="DX25" s="13">
        <f t="shared" si="61"/>
        <v>1.05</v>
      </c>
      <c r="DY25" s="13">
        <v>1</v>
      </c>
      <c r="DZ25" s="14">
        <f t="shared" si="62"/>
        <v>4.550000000000001</v>
      </c>
      <c r="EA25" s="9">
        <v>0</v>
      </c>
      <c r="EB25" s="9">
        <f t="shared" si="63"/>
        <v>0</v>
      </c>
      <c r="EC25" s="9">
        <v>0</v>
      </c>
      <c r="ED25" s="9">
        <f t="shared" si="64"/>
        <v>0</v>
      </c>
      <c r="EE25" s="9">
        <v>0</v>
      </c>
      <c r="EF25" s="9">
        <f t="shared" si="65"/>
        <v>0</v>
      </c>
      <c r="EG25" s="13">
        <v>1</v>
      </c>
      <c r="EH25" s="13">
        <f t="shared" si="66"/>
        <v>2.45</v>
      </c>
      <c r="EI25" s="13">
        <v>1</v>
      </c>
      <c r="EJ25" s="13">
        <f t="shared" si="67"/>
        <v>2.45</v>
      </c>
      <c r="EK25" s="13">
        <v>1</v>
      </c>
      <c r="EL25" s="13">
        <f t="shared" si="68"/>
        <v>2.45</v>
      </c>
      <c r="EM25" s="13">
        <v>1</v>
      </c>
      <c r="EN25" s="13">
        <f t="shared" si="69"/>
        <v>2.45</v>
      </c>
      <c r="EO25" s="13">
        <v>1</v>
      </c>
      <c r="EP25" s="13">
        <f t="shared" si="70"/>
        <v>2.45</v>
      </c>
      <c r="EQ25" s="13">
        <v>1</v>
      </c>
      <c r="ER25" s="13">
        <f t="shared" si="71"/>
        <v>1.7500000000000002</v>
      </c>
      <c r="ES25" s="13">
        <v>1</v>
      </c>
      <c r="ET25" s="13">
        <f t="shared" si="72"/>
        <v>1.7500000000000002</v>
      </c>
      <c r="EU25" s="13">
        <v>1</v>
      </c>
      <c r="EV25" s="13">
        <f t="shared" si="73"/>
        <v>1.7500000000000002</v>
      </c>
      <c r="EW25" s="13">
        <v>1</v>
      </c>
      <c r="EX25" s="9">
        <f t="shared" si="74"/>
        <v>1.7500000000000002</v>
      </c>
      <c r="EY25" s="13">
        <v>1</v>
      </c>
      <c r="EZ25" s="13">
        <f t="shared" si="75"/>
        <v>3.5000000000000004</v>
      </c>
      <c r="FA25" s="13">
        <v>1</v>
      </c>
      <c r="FB25" s="13">
        <f t="shared" si="76"/>
        <v>3.5000000000000004</v>
      </c>
      <c r="FC25" s="13">
        <v>1</v>
      </c>
      <c r="FD25" s="13">
        <f t="shared" si="77"/>
        <v>3.5000000000000004</v>
      </c>
      <c r="FE25" s="13">
        <v>1</v>
      </c>
      <c r="FF25" s="13">
        <f t="shared" si="78"/>
        <v>3.5000000000000004</v>
      </c>
      <c r="FG25" s="13">
        <v>1</v>
      </c>
      <c r="FH25" s="9">
        <f t="shared" si="79"/>
        <v>3.5000000000000004</v>
      </c>
      <c r="FI25" s="13">
        <v>1</v>
      </c>
      <c r="FJ25" s="14">
        <f t="shared" si="80"/>
        <v>4.550000000000001</v>
      </c>
      <c r="FK25" s="9">
        <v>0</v>
      </c>
      <c r="FL25" s="9">
        <f t="shared" si="81"/>
        <v>0</v>
      </c>
      <c r="FM25" s="9">
        <v>0</v>
      </c>
      <c r="FN25" s="9">
        <f t="shared" si="82"/>
        <v>0</v>
      </c>
      <c r="FO25" s="9">
        <v>0</v>
      </c>
      <c r="FP25" s="9">
        <f t="shared" si="83"/>
        <v>0</v>
      </c>
      <c r="FQ25" s="13">
        <v>1</v>
      </c>
      <c r="FR25" s="13">
        <f t="shared" si="84"/>
        <v>4.550000000000001</v>
      </c>
      <c r="FS25" s="13">
        <v>1</v>
      </c>
      <c r="FT25" s="14">
        <f t="shared" si="85"/>
        <v>4.550000000000001</v>
      </c>
      <c r="FU25" s="9">
        <v>0</v>
      </c>
      <c r="FV25" s="9">
        <f t="shared" si="86"/>
        <v>0</v>
      </c>
      <c r="FW25" s="13">
        <v>1</v>
      </c>
      <c r="FX25" s="13">
        <f t="shared" si="87"/>
        <v>4.550000000000001</v>
      </c>
      <c r="FY25" s="13">
        <v>1</v>
      </c>
      <c r="FZ25" s="13">
        <f t="shared" si="88"/>
        <v>4.550000000000001</v>
      </c>
      <c r="GA25" s="13">
        <v>2</v>
      </c>
      <c r="GB25" s="13">
        <f t="shared" si="89"/>
        <v>9.100000000000001</v>
      </c>
      <c r="GC25" s="13">
        <v>1</v>
      </c>
      <c r="GD25" s="14">
        <f t="shared" si="90"/>
        <v>4.550000000000001</v>
      </c>
      <c r="GE25" s="9">
        <v>0</v>
      </c>
      <c r="GF25" s="11">
        <f t="shared" si="91"/>
        <v>0</v>
      </c>
    </row>
    <row r="26" spans="1:188" s="15" customFormat="1" ht="15">
      <c r="A26" s="15">
        <f>(C52+C53)*0.01</f>
        <v>0.3</v>
      </c>
      <c r="B26" s="11" t="s">
        <v>160</v>
      </c>
      <c r="C26" s="12">
        <v>0</v>
      </c>
      <c r="D26" s="12">
        <f t="shared" si="0"/>
        <v>0</v>
      </c>
      <c r="E26" s="13">
        <v>0</v>
      </c>
      <c r="F26" s="13">
        <f t="shared" si="1"/>
        <v>0</v>
      </c>
      <c r="G26" s="13">
        <v>1</v>
      </c>
      <c r="H26" s="13">
        <f t="shared" si="2"/>
        <v>1.5</v>
      </c>
      <c r="I26" s="13">
        <v>1</v>
      </c>
      <c r="J26" s="13">
        <f t="shared" si="3"/>
        <v>1.5</v>
      </c>
      <c r="K26" s="13">
        <v>1</v>
      </c>
      <c r="L26" s="13">
        <f t="shared" si="4"/>
        <v>1.5</v>
      </c>
      <c r="M26" s="13">
        <v>1</v>
      </c>
      <c r="N26" s="9">
        <f t="shared" si="5"/>
        <v>1.5</v>
      </c>
      <c r="O26" s="9">
        <v>0</v>
      </c>
      <c r="P26" s="9">
        <f t="shared" si="6"/>
        <v>0</v>
      </c>
      <c r="Q26" s="9">
        <v>0</v>
      </c>
      <c r="R26" s="9">
        <f t="shared" si="7"/>
        <v>0</v>
      </c>
      <c r="S26" s="9">
        <v>0</v>
      </c>
      <c r="T26" s="9">
        <f t="shared" si="8"/>
        <v>0</v>
      </c>
      <c r="U26" s="13">
        <v>3</v>
      </c>
      <c r="V26" s="14">
        <f t="shared" si="9"/>
        <v>4.5</v>
      </c>
      <c r="W26" s="9">
        <v>0</v>
      </c>
      <c r="X26" s="9">
        <f t="shared" si="10"/>
        <v>0</v>
      </c>
      <c r="Y26" s="13">
        <v>1</v>
      </c>
      <c r="Z26" s="13">
        <f t="shared" si="11"/>
        <v>1.5</v>
      </c>
      <c r="AA26" s="13">
        <v>1</v>
      </c>
      <c r="AB26" s="13">
        <f t="shared" si="12"/>
        <v>1.5</v>
      </c>
      <c r="AC26" s="13">
        <v>2</v>
      </c>
      <c r="AD26" s="13">
        <f t="shared" si="13"/>
        <v>3</v>
      </c>
      <c r="AE26" s="13">
        <v>1</v>
      </c>
      <c r="AF26" s="14">
        <f t="shared" si="14"/>
        <v>1.5</v>
      </c>
      <c r="AG26" s="9">
        <v>0</v>
      </c>
      <c r="AH26" s="9">
        <f t="shared" si="15"/>
        <v>0</v>
      </c>
      <c r="AI26" s="9">
        <v>0</v>
      </c>
      <c r="AJ26" s="9">
        <f t="shared" si="16"/>
        <v>0</v>
      </c>
      <c r="AK26" s="9">
        <v>0</v>
      </c>
      <c r="AL26" s="9">
        <f t="shared" si="17"/>
        <v>0</v>
      </c>
      <c r="AM26" s="9">
        <v>0</v>
      </c>
      <c r="AN26" s="9">
        <f t="shared" si="18"/>
        <v>0</v>
      </c>
      <c r="AO26" s="9">
        <v>0</v>
      </c>
      <c r="AP26" s="9">
        <f t="shared" si="19"/>
        <v>0</v>
      </c>
      <c r="AQ26" s="9">
        <v>0</v>
      </c>
      <c r="AR26" s="9">
        <f t="shared" si="20"/>
        <v>0</v>
      </c>
      <c r="AS26" s="9">
        <v>0</v>
      </c>
      <c r="AT26" s="9">
        <f t="shared" si="21"/>
        <v>0</v>
      </c>
      <c r="AU26" s="9">
        <v>0</v>
      </c>
      <c r="AV26" s="9">
        <f t="shared" si="22"/>
        <v>0</v>
      </c>
      <c r="AW26" s="13">
        <v>1</v>
      </c>
      <c r="AX26" s="9">
        <f t="shared" si="23"/>
        <v>1.5</v>
      </c>
      <c r="AY26" s="13">
        <v>1</v>
      </c>
      <c r="AZ26" s="13">
        <f t="shared" si="24"/>
        <v>4.5</v>
      </c>
      <c r="BA26" s="13">
        <v>1</v>
      </c>
      <c r="BB26" s="13">
        <f t="shared" si="25"/>
        <v>4.5</v>
      </c>
      <c r="BC26" s="13">
        <v>1</v>
      </c>
      <c r="BD26" s="13">
        <f t="shared" si="26"/>
        <v>4.5</v>
      </c>
      <c r="BE26" s="13">
        <v>1</v>
      </c>
      <c r="BF26" s="13">
        <f t="shared" si="27"/>
        <v>4.5</v>
      </c>
      <c r="BG26" s="13">
        <v>1</v>
      </c>
      <c r="BH26" s="13">
        <f t="shared" si="28"/>
        <v>4.5</v>
      </c>
      <c r="BI26" s="13">
        <v>1</v>
      </c>
      <c r="BJ26" s="13">
        <f t="shared" si="29"/>
        <v>4.5</v>
      </c>
      <c r="BK26" s="13">
        <v>1</v>
      </c>
      <c r="BL26" s="9">
        <f t="shared" si="30"/>
        <v>4.5</v>
      </c>
      <c r="BM26" s="13">
        <v>1</v>
      </c>
      <c r="BN26" s="13">
        <f t="shared" si="31"/>
        <v>7.5</v>
      </c>
      <c r="BO26" s="13">
        <v>1</v>
      </c>
      <c r="BP26" s="13">
        <f t="shared" si="32"/>
        <v>7.5</v>
      </c>
      <c r="BQ26" s="13">
        <v>1</v>
      </c>
      <c r="BR26" s="13">
        <f t="shared" si="33"/>
        <v>7.5</v>
      </c>
      <c r="BS26" s="13">
        <v>1</v>
      </c>
      <c r="BT26" s="9">
        <f t="shared" si="34"/>
        <v>7.5</v>
      </c>
      <c r="BU26" s="13">
        <v>1</v>
      </c>
      <c r="BV26" s="13">
        <f t="shared" si="35"/>
        <v>4.5</v>
      </c>
      <c r="BW26" s="13">
        <v>1</v>
      </c>
      <c r="BX26" s="13">
        <f t="shared" si="36"/>
        <v>4.5</v>
      </c>
      <c r="BY26" s="13">
        <v>1</v>
      </c>
      <c r="BZ26" s="13">
        <f t="shared" si="37"/>
        <v>4.5</v>
      </c>
      <c r="CA26" s="13">
        <v>1</v>
      </c>
      <c r="CB26" s="13">
        <f t="shared" si="38"/>
        <v>4.5</v>
      </c>
      <c r="CC26" s="13">
        <v>1</v>
      </c>
      <c r="CD26" s="13">
        <f t="shared" si="39"/>
        <v>4.5</v>
      </c>
      <c r="CE26" s="13">
        <v>1</v>
      </c>
      <c r="CF26" s="13">
        <f t="shared" si="40"/>
        <v>4.5</v>
      </c>
      <c r="CG26" s="13">
        <v>1</v>
      </c>
      <c r="CH26" s="13">
        <f t="shared" si="41"/>
        <v>4.5</v>
      </c>
      <c r="CI26" s="13">
        <v>1</v>
      </c>
      <c r="CJ26" s="13">
        <f t="shared" si="42"/>
        <v>4.5</v>
      </c>
      <c r="CK26" s="13">
        <v>1</v>
      </c>
      <c r="CL26" s="13">
        <f t="shared" si="43"/>
        <v>4.5</v>
      </c>
      <c r="CM26" s="13">
        <v>1</v>
      </c>
      <c r="CN26" s="14">
        <f t="shared" si="44"/>
        <v>4.5</v>
      </c>
      <c r="CO26" s="9">
        <v>0</v>
      </c>
      <c r="CP26" s="9">
        <f t="shared" si="45"/>
        <v>0</v>
      </c>
      <c r="CQ26" s="13">
        <v>1</v>
      </c>
      <c r="CR26" s="13">
        <f t="shared" si="46"/>
        <v>4.5</v>
      </c>
      <c r="CS26" s="13">
        <v>1</v>
      </c>
      <c r="CT26" s="13">
        <f t="shared" si="47"/>
        <v>4.5</v>
      </c>
      <c r="CU26" s="13">
        <v>1</v>
      </c>
      <c r="CV26" s="13">
        <f t="shared" si="48"/>
        <v>0.3</v>
      </c>
      <c r="CW26" s="13">
        <v>1</v>
      </c>
      <c r="CX26" s="13">
        <f t="shared" si="49"/>
        <v>4.5</v>
      </c>
      <c r="CY26" s="13">
        <v>1</v>
      </c>
      <c r="CZ26" s="9">
        <f t="shared" si="50"/>
        <v>4.5</v>
      </c>
      <c r="DA26" s="13">
        <v>1</v>
      </c>
      <c r="DB26" s="14">
        <f t="shared" si="51"/>
        <v>0.6</v>
      </c>
      <c r="DC26" s="12">
        <v>1</v>
      </c>
      <c r="DD26" s="12">
        <f t="shared" si="52"/>
        <v>0.6</v>
      </c>
      <c r="DE26" s="12">
        <v>1</v>
      </c>
      <c r="DF26" s="12">
        <f t="shared" si="53"/>
        <v>0.6</v>
      </c>
      <c r="DG26" s="13">
        <v>1</v>
      </c>
      <c r="DH26" s="13">
        <f t="shared" si="54"/>
        <v>0.6</v>
      </c>
      <c r="DI26" s="13">
        <v>1</v>
      </c>
      <c r="DJ26" s="13">
        <f t="shared" si="92"/>
        <v>0.6</v>
      </c>
      <c r="DK26" s="13">
        <v>1</v>
      </c>
      <c r="DL26" s="14">
        <f t="shared" si="55"/>
        <v>0.6</v>
      </c>
      <c r="DM26" s="14">
        <v>1</v>
      </c>
      <c r="DN26" s="14">
        <f t="shared" si="56"/>
        <v>0.6</v>
      </c>
      <c r="DO26" s="12">
        <v>1</v>
      </c>
      <c r="DP26" s="12">
        <f t="shared" si="57"/>
        <v>0.6</v>
      </c>
      <c r="DQ26" s="13">
        <v>1</v>
      </c>
      <c r="DR26" s="13">
        <f t="shared" si="58"/>
        <v>0.6</v>
      </c>
      <c r="DS26" s="13">
        <v>1</v>
      </c>
      <c r="DT26" s="13">
        <f t="shared" si="59"/>
        <v>0.8999999999999999</v>
      </c>
      <c r="DU26" s="13">
        <v>1</v>
      </c>
      <c r="DV26" s="13">
        <f t="shared" si="60"/>
        <v>0.8999999999999999</v>
      </c>
      <c r="DW26" s="13">
        <v>1</v>
      </c>
      <c r="DX26" s="13">
        <f t="shared" si="61"/>
        <v>0.8999999999999999</v>
      </c>
      <c r="DY26" s="13">
        <v>3</v>
      </c>
      <c r="DZ26" s="14">
        <f t="shared" si="62"/>
        <v>11.7</v>
      </c>
      <c r="EA26" s="9">
        <v>0</v>
      </c>
      <c r="EB26" s="9">
        <f t="shared" si="63"/>
        <v>0</v>
      </c>
      <c r="EC26" s="9">
        <v>0</v>
      </c>
      <c r="ED26" s="9">
        <f t="shared" si="64"/>
        <v>0</v>
      </c>
      <c r="EE26" s="9">
        <v>0</v>
      </c>
      <c r="EF26" s="9">
        <f t="shared" si="65"/>
        <v>0</v>
      </c>
      <c r="EG26" s="13">
        <v>1</v>
      </c>
      <c r="EH26" s="13">
        <f t="shared" si="66"/>
        <v>2.1</v>
      </c>
      <c r="EI26" s="13">
        <v>1</v>
      </c>
      <c r="EJ26" s="13">
        <f t="shared" si="67"/>
        <v>2.1</v>
      </c>
      <c r="EK26" s="13">
        <v>1</v>
      </c>
      <c r="EL26" s="13">
        <f t="shared" si="68"/>
        <v>2.1</v>
      </c>
      <c r="EM26" s="13">
        <v>1</v>
      </c>
      <c r="EN26" s="13">
        <f t="shared" si="69"/>
        <v>2.1</v>
      </c>
      <c r="EO26" s="13">
        <v>1</v>
      </c>
      <c r="EP26" s="13">
        <f t="shared" si="70"/>
        <v>2.1</v>
      </c>
      <c r="EQ26" s="13">
        <v>1</v>
      </c>
      <c r="ER26" s="13">
        <f t="shared" si="71"/>
        <v>1.5</v>
      </c>
      <c r="ES26" s="13">
        <v>1</v>
      </c>
      <c r="ET26" s="13">
        <f t="shared" si="72"/>
        <v>1.5</v>
      </c>
      <c r="EU26" s="13">
        <v>1</v>
      </c>
      <c r="EV26" s="13">
        <f t="shared" si="73"/>
        <v>1.5</v>
      </c>
      <c r="EW26" s="13">
        <v>1</v>
      </c>
      <c r="EX26" s="9">
        <f t="shared" si="74"/>
        <v>1.5</v>
      </c>
      <c r="EY26" s="13">
        <v>1</v>
      </c>
      <c r="EZ26" s="13">
        <f t="shared" si="75"/>
        <v>3</v>
      </c>
      <c r="FA26" s="13">
        <v>1</v>
      </c>
      <c r="FB26" s="13">
        <f t="shared" si="76"/>
        <v>3</v>
      </c>
      <c r="FC26" s="13">
        <v>1</v>
      </c>
      <c r="FD26" s="13">
        <f t="shared" si="77"/>
        <v>3</v>
      </c>
      <c r="FE26" s="13">
        <v>1</v>
      </c>
      <c r="FF26" s="13">
        <f t="shared" si="78"/>
        <v>3</v>
      </c>
      <c r="FG26" s="13">
        <v>1</v>
      </c>
      <c r="FH26" s="9">
        <f t="shared" si="79"/>
        <v>3</v>
      </c>
      <c r="FI26" s="13">
        <v>1</v>
      </c>
      <c r="FJ26" s="14">
        <f t="shared" si="80"/>
        <v>3.9</v>
      </c>
      <c r="FK26" s="9">
        <v>0</v>
      </c>
      <c r="FL26" s="9">
        <f t="shared" si="81"/>
        <v>0</v>
      </c>
      <c r="FM26" s="9">
        <v>0</v>
      </c>
      <c r="FN26" s="9">
        <f t="shared" si="82"/>
        <v>0</v>
      </c>
      <c r="FO26" s="9">
        <v>1</v>
      </c>
      <c r="FP26" s="9">
        <f t="shared" si="83"/>
        <v>3.9</v>
      </c>
      <c r="FQ26" s="13">
        <v>1</v>
      </c>
      <c r="FR26" s="13">
        <f t="shared" si="84"/>
        <v>3.9</v>
      </c>
      <c r="FS26" s="13">
        <v>1</v>
      </c>
      <c r="FT26" s="14">
        <f t="shared" si="85"/>
        <v>3.9</v>
      </c>
      <c r="FU26" s="9">
        <v>0</v>
      </c>
      <c r="FV26" s="9">
        <f t="shared" si="86"/>
        <v>0</v>
      </c>
      <c r="FW26" s="13">
        <v>1</v>
      </c>
      <c r="FX26" s="13">
        <f t="shared" si="87"/>
        <v>3.9</v>
      </c>
      <c r="FY26" s="13">
        <v>1</v>
      </c>
      <c r="FZ26" s="13">
        <f t="shared" si="88"/>
        <v>3.9</v>
      </c>
      <c r="GA26" s="13">
        <v>1</v>
      </c>
      <c r="GB26" s="13">
        <f t="shared" si="89"/>
        <v>3.9</v>
      </c>
      <c r="GC26" s="13">
        <v>1</v>
      </c>
      <c r="GD26" s="14">
        <f t="shared" si="90"/>
        <v>3.9</v>
      </c>
      <c r="GE26" s="9">
        <v>0</v>
      </c>
      <c r="GF26" s="11">
        <f t="shared" si="91"/>
        <v>0</v>
      </c>
    </row>
    <row r="27" spans="1:188" s="15" customFormat="1" ht="15">
      <c r="A27" s="15">
        <f>C52*0.01</f>
        <v>0.1</v>
      </c>
      <c r="B27" s="11" t="s">
        <v>4</v>
      </c>
      <c r="C27" s="12">
        <v>0</v>
      </c>
      <c r="D27" s="12">
        <f aca="true" t="shared" si="93" ref="D27:D41">C27*A27*$K$3</f>
        <v>0</v>
      </c>
      <c r="E27" s="13">
        <v>0</v>
      </c>
      <c r="F27" s="13">
        <f t="shared" si="1"/>
        <v>0</v>
      </c>
      <c r="G27" s="13">
        <v>1</v>
      </c>
      <c r="H27" s="13">
        <f t="shared" si="2"/>
        <v>0.5</v>
      </c>
      <c r="I27" s="13">
        <v>1</v>
      </c>
      <c r="J27" s="13">
        <f t="shared" si="3"/>
        <v>0.5</v>
      </c>
      <c r="K27" s="13">
        <v>1</v>
      </c>
      <c r="L27" s="13">
        <f t="shared" si="4"/>
        <v>0.5</v>
      </c>
      <c r="M27" s="13">
        <v>1</v>
      </c>
      <c r="N27" s="9">
        <f t="shared" si="5"/>
        <v>0.5</v>
      </c>
      <c r="O27" s="9">
        <v>0</v>
      </c>
      <c r="P27" s="9">
        <f t="shared" si="6"/>
        <v>0</v>
      </c>
      <c r="Q27" s="9">
        <v>0</v>
      </c>
      <c r="R27" s="9">
        <f t="shared" si="7"/>
        <v>0</v>
      </c>
      <c r="S27" s="9">
        <v>0</v>
      </c>
      <c r="T27" s="9">
        <f t="shared" si="8"/>
        <v>0</v>
      </c>
      <c r="U27" s="13">
        <v>1</v>
      </c>
      <c r="V27" s="14">
        <f t="shared" si="9"/>
        <v>0.5</v>
      </c>
      <c r="W27" s="9">
        <v>0</v>
      </c>
      <c r="X27" s="9">
        <f t="shared" si="10"/>
        <v>0</v>
      </c>
      <c r="Y27" s="13">
        <v>1</v>
      </c>
      <c r="Z27" s="13">
        <f t="shared" si="11"/>
        <v>0.5</v>
      </c>
      <c r="AA27" s="13">
        <v>1</v>
      </c>
      <c r="AB27" s="13">
        <f t="shared" si="12"/>
        <v>0.5</v>
      </c>
      <c r="AC27" s="13">
        <v>1</v>
      </c>
      <c r="AD27" s="13">
        <f t="shared" si="13"/>
        <v>0.5</v>
      </c>
      <c r="AE27" s="13">
        <v>1</v>
      </c>
      <c r="AF27" s="14">
        <f t="shared" si="14"/>
        <v>0.5</v>
      </c>
      <c r="AG27" s="9">
        <v>0</v>
      </c>
      <c r="AH27" s="9">
        <f t="shared" si="15"/>
        <v>0</v>
      </c>
      <c r="AI27" s="9">
        <v>0</v>
      </c>
      <c r="AJ27" s="9">
        <f t="shared" si="16"/>
        <v>0</v>
      </c>
      <c r="AK27" s="9">
        <v>0</v>
      </c>
      <c r="AL27" s="9">
        <f t="shared" si="17"/>
        <v>0</v>
      </c>
      <c r="AM27" s="9">
        <v>0</v>
      </c>
      <c r="AN27" s="9">
        <f t="shared" si="18"/>
        <v>0</v>
      </c>
      <c r="AO27" s="9">
        <v>0</v>
      </c>
      <c r="AP27" s="9">
        <f t="shared" si="19"/>
        <v>0</v>
      </c>
      <c r="AQ27" s="9">
        <v>0</v>
      </c>
      <c r="AR27" s="9">
        <f t="shared" si="20"/>
        <v>0</v>
      </c>
      <c r="AS27" s="9">
        <v>0</v>
      </c>
      <c r="AT27" s="9">
        <f t="shared" si="21"/>
        <v>0</v>
      </c>
      <c r="AU27" s="9">
        <v>0</v>
      </c>
      <c r="AV27" s="9">
        <f t="shared" si="22"/>
        <v>0</v>
      </c>
      <c r="AW27" s="13">
        <v>1</v>
      </c>
      <c r="AX27" s="9">
        <f t="shared" si="23"/>
        <v>0.5</v>
      </c>
      <c r="AY27" s="13">
        <v>1</v>
      </c>
      <c r="AZ27" s="13">
        <f t="shared" si="24"/>
        <v>1.5</v>
      </c>
      <c r="BA27" s="13">
        <v>1</v>
      </c>
      <c r="BB27" s="13">
        <f t="shared" si="25"/>
        <v>1.5</v>
      </c>
      <c r="BC27" s="13">
        <v>1</v>
      </c>
      <c r="BD27" s="13">
        <f t="shared" si="26"/>
        <v>1.5</v>
      </c>
      <c r="BE27" s="13">
        <v>1</v>
      </c>
      <c r="BF27" s="13">
        <f t="shared" si="27"/>
        <v>1.5</v>
      </c>
      <c r="BG27" s="13">
        <v>1</v>
      </c>
      <c r="BH27" s="13">
        <f t="shared" si="28"/>
        <v>1.5</v>
      </c>
      <c r="BI27" s="13">
        <v>1</v>
      </c>
      <c r="BJ27" s="13">
        <f t="shared" si="29"/>
        <v>1.5</v>
      </c>
      <c r="BK27" s="13">
        <v>1</v>
      </c>
      <c r="BL27" s="9">
        <f t="shared" si="30"/>
        <v>1.5</v>
      </c>
      <c r="BM27" s="13">
        <v>1</v>
      </c>
      <c r="BN27" s="13">
        <f t="shared" si="31"/>
        <v>2.5</v>
      </c>
      <c r="BO27" s="13">
        <v>1</v>
      </c>
      <c r="BP27" s="13">
        <f t="shared" si="32"/>
        <v>2.5</v>
      </c>
      <c r="BQ27" s="13">
        <v>1</v>
      </c>
      <c r="BR27" s="13">
        <f t="shared" si="33"/>
        <v>2.5</v>
      </c>
      <c r="BS27" s="13">
        <v>1</v>
      </c>
      <c r="BT27" s="9">
        <f t="shared" si="34"/>
        <v>2.5</v>
      </c>
      <c r="BU27" s="13">
        <v>1</v>
      </c>
      <c r="BV27" s="13">
        <f t="shared" si="35"/>
        <v>1.5</v>
      </c>
      <c r="BW27" s="13">
        <v>1</v>
      </c>
      <c r="BX27" s="13">
        <f t="shared" si="36"/>
        <v>1.5</v>
      </c>
      <c r="BY27" s="13">
        <v>1</v>
      </c>
      <c r="BZ27" s="13">
        <f t="shared" si="37"/>
        <v>1.5</v>
      </c>
      <c r="CA27" s="13">
        <v>1</v>
      </c>
      <c r="CB27" s="13">
        <f t="shared" si="38"/>
        <v>1.5</v>
      </c>
      <c r="CC27" s="13">
        <v>1</v>
      </c>
      <c r="CD27" s="13">
        <f t="shared" si="39"/>
        <v>1.5</v>
      </c>
      <c r="CE27" s="13">
        <v>1</v>
      </c>
      <c r="CF27" s="13">
        <f t="shared" si="40"/>
        <v>1.5</v>
      </c>
      <c r="CG27" s="13">
        <v>1</v>
      </c>
      <c r="CH27" s="13">
        <f t="shared" si="41"/>
        <v>1.5</v>
      </c>
      <c r="CI27" s="13">
        <v>1</v>
      </c>
      <c r="CJ27" s="13">
        <f t="shared" si="42"/>
        <v>1.5</v>
      </c>
      <c r="CK27" s="13">
        <v>1</v>
      </c>
      <c r="CL27" s="13">
        <f t="shared" si="43"/>
        <v>1.5</v>
      </c>
      <c r="CM27" s="13">
        <v>1</v>
      </c>
      <c r="CN27" s="14">
        <f t="shared" si="44"/>
        <v>1.5</v>
      </c>
      <c r="CO27" s="9">
        <v>0</v>
      </c>
      <c r="CP27" s="9">
        <f t="shared" si="45"/>
        <v>0</v>
      </c>
      <c r="CQ27" s="13">
        <v>1</v>
      </c>
      <c r="CR27" s="13">
        <f t="shared" si="46"/>
        <v>1.5</v>
      </c>
      <c r="CS27" s="13">
        <v>1</v>
      </c>
      <c r="CT27" s="13">
        <f t="shared" si="47"/>
        <v>1.5</v>
      </c>
      <c r="CU27" s="13">
        <v>1</v>
      </c>
      <c r="CV27" s="13">
        <f t="shared" si="48"/>
        <v>0.1</v>
      </c>
      <c r="CW27" s="13">
        <v>1</v>
      </c>
      <c r="CX27" s="13">
        <f t="shared" si="49"/>
        <v>1.5</v>
      </c>
      <c r="CY27" s="13">
        <v>1</v>
      </c>
      <c r="CZ27" s="9">
        <f t="shared" si="50"/>
        <v>1.5</v>
      </c>
      <c r="DA27" s="13">
        <v>1</v>
      </c>
      <c r="DB27" s="14">
        <f t="shared" si="51"/>
        <v>0.2</v>
      </c>
      <c r="DC27" s="12">
        <v>1</v>
      </c>
      <c r="DD27" s="12">
        <f t="shared" si="52"/>
        <v>0.2</v>
      </c>
      <c r="DE27" s="12">
        <v>1</v>
      </c>
      <c r="DF27" s="12">
        <f t="shared" si="53"/>
        <v>0.2</v>
      </c>
      <c r="DG27" s="13">
        <v>1</v>
      </c>
      <c r="DH27" s="13">
        <f t="shared" si="54"/>
        <v>0.2</v>
      </c>
      <c r="DI27" s="13">
        <v>1</v>
      </c>
      <c r="DJ27" s="13">
        <f t="shared" si="92"/>
        <v>0.2</v>
      </c>
      <c r="DK27" s="13">
        <v>1</v>
      </c>
      <c r="DL27" s="14">
        <f t="shared" si="55"/>
        <v>0.2</v>
      </c>
      <c r="DM27" s="14">
        <v>1</v>
      </c>
      <c r="DN27" s="14">
        <f t="shared" si="56"/>
        <v>0.2</v>
      </c>
      <c r="DO27" s="12">
        <v>1</v>
      </c>
      <c r="DP27" s="12">
        <f t="shared" si="57"/>
        <v>0.2</v>
      </c>
      <c r="DQ27" s="13">
        <v>1</v>
      </c>
      <c r="DR27" s="13">
        <f t="shared" si="58"/>
        <v>0.2</v>
      </c>
      <c r="DS27" s="13">
        <v>1</v>
      </c>
      <c r="DT27" s="13">
        <f t="shared" si="59"/>
        <v>0.30000000000000004</v>
      </c>
      <c r="DU27" s="13">
        <v>1</v>
      </c>
      <c r="DV27" s="13">
        <f t="shared" si="60"/>
        <v>0.30000000000000004</v>
      </c>
      <c r="DW27" s="13">
        <v>1</v>
      </c>
      <c r="DX27" s="13">
        <f t="shared" si="61"/>
        <v>0.30000000000000004</v>
      </c>
      <c r="DY27" s="13">
        <v>1</v>
      </c>
      <c r="DZ27" s="14">
        <f t="shared" si="62"/>
        <v>1.3</v>
      </c>
      <c r="EA27" s="9">
        <v>0</v>
      </c>
      <c r="EB27" s="9">
        <f t="shared" si="63"/>
        <v>0</v>
      </c>
      <c r="EC27" s="9">
        <v>0</v>
      </c>
      <c r="ED27" s="9">
        <f t="shared" si="64"/>
        <v>0</v>
      </c>
      <c r="EE27" s="9">
        <v>0</v>
      </c>
      <c r="EF27" s="9">
        <f t="shared" si="65"/>
        <v>0</v>
      </c>
      <c r="EG27" s="13">
        <v>1</v>
      </c>
      <c r="EH27" s="13">
        <f t="shared" si="66"/>
        <v>0.7000000000000001</v>
      </c>
      <c r="EI27" s="13">
        <v>1</v>
      </c>
      <c r="EJ27" s="13">
        <f t="shared" si="67"/>
        <v>0.7000000000000001</v>
      </c>
      <c r="EK27" s="13">
        <v>1</v>
      </c>
      <c r="EL27" s="13">
        <f t="shared" si="68"/>
        <v>0.7000000000000001</v>
      </c>
      <c r="EM27" s="13">
        <v>1</v>
      </c>
      <c r="EN27" s="13">
        <f t="shared" si="69"/>
        <v>0.7000000000000001</v>
      </c>
      <c r="EO27" s="13">
        <v>1</v>
      </c>
      <c r="EP27" s="13">
        <f t="shared" si="70"/>
        <v>0.7000000000000001</v>
      </c>
      <c r="EQ27" s="13">
        <v>1</v>
      </c>
      <c r="ER27" s="13">
        <f t="shared" si="71"/>
        <v>0.5</v>
      </c>
      <c r="ES27" s="13">
        <v>1</v>
      </c>
      <c r="ET27" s="13">
        <f t="shared" si="72"/>
        <v>0.5</v>
      </c>
      <c r="EU27" s="13">
        <v>1</v>
      </c>
      <c r="EV27" s="13">
        <f t="shared" si="73"/>
        <v>0.5</v>
      </c>
      <c r="EW27" s="13">
        <v>1</v>
      </c>
      <c r="EX27" s="9">
        <f t="shared" si="74"/>
        <v>0.5</v>
      </c>
      <c r="EY27" s="13">
        <v>1</v>
      </c>
      <c r="EZ27" s="13">
        <f t="shared" si="75"/>
        <v>1</v>
      </c>
      <c r="FA27" s="13">
        <v>1</v>
      </c>
      <c r="FB27" s="13">
        <f t="shared" si="76"/>
        <v>1</v>
      </c>
      <c r="FC27" s="13">
        <v>1</v>
      </c>
      <c r="FD27" s="13">
        <f t="shared" si="77"/>
        <v>1</v>
      </c>
      <c r="FE27" s="13">
        <v>1</v>
      </c>
      <c r="FF27" s="13">
        <f t="shared" si="78"/>
        <v>1</v>
      </c>
      <c r="FG27" s="13">
        <v>1</v>
      </c>
      <c r="FH27" s="9">
        <f t="shared" si="79"/>
        <v>1</v>
      </c>
      <c r="FI27" s="13">
        <v>1</v>
      </c>
      <c r="FJ27" s="14">
        <f t="shared" si="80"/>
        <v>1.3</v>
      </c>
      <c r="FK27" s="9">
        <v>0</v>
      </c>
      <c r="FL27" s="9">
        <f t="shared" si="81"/>
        <v>0</v>
      </c>
      <c r="FM27" s="9">
        <v>0</v>
      </c>
      <c r="FN27" s="9">
        <f t="shared" si="82"/>
        <v>0</v>
      </c>
      <c r="FO27" s="9">
        <v>0</v>
      </c>
      <c r="FP27" s="9">
        <f t="shared" si="83"/>
        <v>0</v>
      </c>
      <c r="FQ27" s="13">
        <v>1</v>
      </c>
      <c r="FR27" s="13">
        <f t="shared" si="84"/>
        <v>1.3</v>
      </c>
      <c r="FS27" s="13">
        <v>1</v>
      </c>
      <c r="FT27" s="14">
        <f t="shared" si="85"/>
        <v>1.3</v>
      </c>
      <c r="FU27" s="9">
        <v>0</v>
      </c>
      <c r="FV27" s="9">
        <f t="shared" si="86"/>
        <v>0</v>
      </c>
      <c r="FW27" s="13">
        <v>1</v>
      </c>
      <c r="FX27" s="13">
        <f t="shared" si="87"/>
        <v>1.3</v>
      </c>
      <c r="FY27" s="13">
        <v>1</v>
      </c>
      <c r="FZ27" s="13">
        <f t="shared" si="88"/>
        <v>1.3</v>
      </c>
      <c r="GA27" s="13">
        <v>1</v>
      </c>
      <c r="GB27" s="13">
        <f t="shared" si="89"/>
        <v>1.3</v>
      </c>
      <c r="GC27" s="13">
        <v>1</v>
      </c>
      <c r="GD27" s="14">
        <f t="shared" si="90"/>
        <v>1.3</v>
      </c>
      <c r="GE27" s="9">
        <v>0</v>
      </c>
      <c r="GF27" s="11">
        <f t="shared" si="91"/>
        <v>0</v>
      </c>
    </row>
    <row r="28" spans="1:188" s="15" customFormat="1" ht="15">
      <c r="A28" s="15">
        <f>(C52+C53)*0.01</f>
        <v>0.3</v>
      </c>
      <c r="B28" s="11" t="s">
        <v>5</v>
      </c>
      <c r="C28" s="12">
        <v>0</v>
      </c>
      <c r="D28" s="12">
        <f t="shared" si="93"/>
        <v>0</v>
      </c>
      <c r="E28" s="13">
        <v>0</v>
      </c>
      <c r="F28" s="13">
        <f t="shared" si="1"/>
        <v>0</v>
      </c>
      <c r="G28" s="13">
        <v>1</v>
      </c>
      <c r="H28" s="13">
        <f t="shared" si="2"/>
        <v>1.5</v>
      </c>
      <c r="I28" s="13">
        <v>2</v>
      </c>
      <c r="J28" s="13">
        <f t="shared" si="3"/>
        <v>3</v>
      </c>
      <c r="K28" s="13">
        <v>1</v>
      </c>
      <c r="L28" s="13">
        <f t="shared" si="4"/>
        <v>1.5</v>
      </c>
      <c r="M28" s="13">
        <v>1</v>
      </c>
      <c r="N28" s="9">
        <f t="shared" si="5"/>
        <v>1.5</v>
      </c>
      <c r="O28" s="9">
        <v>0</v>
      </c>
      <c r="P28" s="9">
        <f t="shared" si="6"/>
        <v>0</v>
      </c>
      <c r="Q28" s="9">
        <v>0</v>
      </c>
      <c r="R28" s="9">
        <f t="shared" si="7"/>
        <v>0</v>
      </c>
      <c r="S28" s="9">
        <v>1</v>
      </c>
      <c r="T28" s="9">
        <f t="shared" si="8"/>
        <v>1.5</v>
      </c>
      <c r="U28" s="13">
        <v>4</v>
      </c>
      <c r="V28" s="14">
        <f t="shared" si="9"/>
        <v>6</v>
      </c>
      <c r="W28" s="9">
        <v>0</v>
      </c>
      <c r="X28" s="9">
        <f t="shared" si="10"/>
        <v>0</v>
      </c>
      <c r="Y28" s="13">
        <v>3</v>
      </c>
      <c r="Z28" s="13">
        <f t="shared" si="11"/>
        <v>4.5</v>
      </c>
      <c r="AA28" s="13">
        <v>1</v>
      </c>
      <c r="AB28" s="13">
        <f t="shared" si="12"/>
        <v>1.5</v>
      </c>
      <c r="AC28" s="13">
        <v>2</v>
      </c>
      <c r="AD28" s="13">
        <f t="shared" si="13"/>
        <v>3</v>
      </c>
      <c r="AE28" s="13">
        <v>1</v>
      </c>
      <c r="AF28" s="14">
        <f t="shared" si="14"/>
        <v>1.5</v>
      </c>
      <c r="AG28" s="9">
        <v>0</v>
      </c>
      <c r="AH28" s="9">
        <f t="shared" si="15"/>
        <v>0</v>
      </c>
      <c r="AI28" s="9">
        <v>0</v>
      </c>
      <c r="AJ28" s="9">
        <f t="shared" si="16"/>
        <v>0</v>
      </c>
      <c r="AK28" s="9">
        <v>0</v>
      </c>
      <c r="AL28" s="9">
        <f t="shared" si="17"/>
        <v>0</v>
      </c>
      <c r="AM28" s="9">
        <v>0</v>
      </c>
      <c r="AN28" s="9">
        <f t="shared" si="18"/>
        <v>0</v>
      </c>
      <c r="AO28" s="9">
        <v>0</v>
      </c>
      <c r="AP28" s="9">
        <f t="shared" si="19"/>
        <v>0</v>
      </c>
      <c r="AQ28" s="9">
        <v>0</v>
      </c>
      <c r="AR28" s="9">
        <f t="shared" si="20"/>
        <v>0</v>
      </c>
      <c r="AS28" s="9">
        <v>0</v>
      </c>
      <c r="AT28" s="9">
        <f t="shared" si="21"/>
        <v>0</v>
      </c>
      <c r="AU28" s="9">
        <v>0</v>
      </c>
      <c r="AV28" s="9">
        <f t="shared" si="22"/>
        <v>0</v>
      </c>
      <c r="AW28" s="13">
        <v>1</v>
      </c>
      <c r="AX28" s="9">
        <f t="shared" si="23"/>
        <v>1.5</v>
      </c>
      <c r="AY28" s="13">
        <v>1</v>
      </c>
      <c r="AZ28" s="13">
        <f t="shared" si="24"/>
        <v>4.5</v>
      </c>
      <c r="BA28" s="13">
        <v>1</v>
      </c>
      <c r="BB28" s="13">
        <f t="shared" si="25"/>
        <v>4.5</v>
      </c>
      <c r="BC28" s="13">
        <v>1</v>
      </c>
      <c r="BD28" s="13">
        <f t="shared" si="26"/>
        <v>4.5</v>
      </c>
      <c r="BE28" s="13">
        <v>2</v>
      </c>
      <c r="BF28" s="13">
        <f t="shared" si="27"/>
        <v>9</v>
      </c>
      <c r="BG28" s="13">
        <v>3</v>
      </c>
      <c r="BH28" s="13">
        <f t="shared" si="28"/>
        <v>13.499999999999998</v>
      </c>
      <c r="BI28" s="13">
        <v>4</v>
      </c>
      <c r="BJ28" s="13">
        <f t="shared" si="29"/>
        <v>18</v>
      </c>
      <c r="BK28" s="13">
        <v>4</v>
      </c>
      <c r="BL28" s="9">
        <f t="shared" si="30"/>
        <v>18</v>
      </c>
      <c r="BM28" s="13">
        <v>1</v>
      </c>
      <c r="BN28" s="13">
        <f t="shared" si="31"/>
        <v>7.5</v>
      </c>
      <c r="BO28" s="13">
        <v>1</v>
      </c>
      <c r="BP28" s="13">
        <f t="shared" si="32"/>
        <v>7.5</v>
      </c>
      <c r="BQ28" s="13">
        <v>0</v>
      </c>
      <c r="BR28" s="13">
        <f t="shared" si="33"/>
        <v>0</v>
      </c>
      <c r="BS28" s="13">
        <v>2</v>
      </c>
      <c r="BT28" s="9">
        <f t="shared" si="34"/>
        <v>15</v>
      </c>
      <c r="BU28" s="13">
        <v>3</v>
      </c>
      <c r="BV28" s="13">
        <f t="shared" si="35"/>
        <v>13.499999999999998</v>
      </c>
      <c r="BW28" s="13">
        <v>1</v>
      </c>
      <c r="BX28" s="13">
        <f t="shared" si="36"/>
        <v>4.5</v>
      </c>
      <c r="BY28" s="13">
        <v>3</v>
      </c>
      <c r="BZ28" s="13">
        <f t="shared" si="37"/>
        <v>13.499999999999998</v>
      </c>
      <c r="CA28" s="13">
        <v>1</v>
      </c>
      <c r="CB28" s="13">
        <f t="shared" si="38"/>
        <v>4.5</v>
      </c>
      <c r="CC28" s="13">
        <v>3</v>
      </c>
      <c r="CD28" s="13">
        <f t="shared" si="39"/>
        <v>13.499999999999998</v>
      </c>
      <c r="CE28" s="13">
        <v>1</v>
      </c>
      <c r="CF28" s="13">
        <f t="shared" si="40"/>
        <v>4.5</v>
      </c>
      <c r="CG28" s="13">
        <v>2</v>
      </c>
      <c r="CH28" s="13">
        <f t="shared" si="41"/>
        <v>9</v>
      </c>
      <c r="CI28" s="13">
        <v>3</v>
      </c>
      <c r="CJ28" s="13">
        <f t="shared" si="42"/>
        <v>13.499999999999998</v>
      </c>
      <c r="CK28" s="13">
        <v>3</v>
      </c>
      <c r="CL28" s="13">
        <f t="shared" si="43"/>
        <v>13.499999999999998</v>
      </c>
      <c r="CM28" s="13">
        <v>3</v>
      </c>
      <c r="CN28" s="14">
        <f t="shared" si="44"/>
        <v>13.499999999999998</v>
      </c>
      <c r="CO28" s="9">
        <v>1</v>
      </c>
      <c r="CP28" s="9">
        <f t="shared" si="45"/>
        <v>4.5</v>
      </c>
      <c r="CQ28" s="13">
        <v>2</v>
      </c>
      <c r="CR28" s="13">
        <f t="shared" si="46"/>
        <v>9</v>
      </c>
      <c r="CS28" s="13">
        <v>4</v>
      </c>
      <c r="CT28" s="13">
        <f t="shared" si="47"/>
        <v>18</v>
      </c>
      <c r="CU28" s="13">
        <v>2</v>
      </c>
      <c r="CV28" s="13">
        <f t="shared" si="48"/>
        <v>0.6</v>
      </c>
      <c r="CW28" s="13">
        <v>1</v>
      </c>
      <c r="CX28" s="13">
        <f t="shared" si="49"/>
        <v>4.5</v>
      </c>
      <c r="CY28" s="13">
        <v>1</v>
      </c>
      <c r="CZ28" s="9">
        <f t="shared" si="50"/>
        <v>4.5</v>
      </c>
      <c r="DA28" s="13">
        <v>1</v>
      </c>
      <c r="DB28" s="14">
        <f t="shared" si="51"/>
        <v>0.6</v>
      </c>
      <c r="DC28" s="12">
        <v>1</v>
      </c>
      <c r="DD28" s="12">
        <f t="shared" si="52"/>
        <v>0.6</v>
      </c>
      <c r="DE28" s="12">
        <v>1</v>
      </c>
      <c r="DF28" s="12">
        <f t="shared" si="53"/>
        <v>0.6</v>
      </c>
      <c r="DG28" s="13">
        <v>1</v>
      </c>
      <c r="DH28" s="13">
        <f t="shared" si="54"/>
        <v>0.6</v>
      </c>
      <c r="DI28" s="13">
        <v>1</v>
      </c>
      <c r="DJ28" s="13">
        <f t="shared" si="92"/>
        <v>0.6</v>
      </c>
      <c r="DK28" s="13">
        <v>1</v>
      </c>
      <c r="DL28" s="14">
        <f t="shared" si="55"/>
        <v>0.6</v>
      </c>
      <c r="DM28" s="14">
        <v>1</v>
      </c>
      <c r="DN28" s="14">
        <f t="shared" si="56"/>
        <v>0.6</v>
      </c>
      <c r="DO28" s="12">
        <v>1</v>
      </c>
      <c r="DP28" s="12">
        <f t="shared" si="57"/>
        <v>0.6</v>
      </c>
      <c r="DQ28" s="13">
        <v>2</v>
      </c>
      <c r="DR28" s="13">
        <f t="shared" si="58"/>
        <v>1.2</v>
      </c>
      <c r="DS28" s="13">
        <v>5</v>
      </c>
      <c r="DT28" s="13">
        <f t="shared" si="59"/>
        <v>4.5</v>
      </c>
      <c r="DU28" s="13">
        <v>2</v>
      </c>
      <c r="DV28" s="13">
        <f t="shared" si="60"/>
        <v>1.7999999999999998</v>
      </c>
      <c r="DW28" s="13">
        <v>3</v>
      </c>
      <c r="DX28" s="13">
        <f t="shared" si="61"/>
        <v>2.6999999999999997</v>
      </c>
      <c r="DY28" s="13">
        <v>1</v>
      </c>
      <c r="DZ28" s="14">
        <f t="shared" si="62"/>
        <v>3.9</v>
      </c>
      <c r="EA28" s="9">
        <v>0</v>
      </c>
      <c r="EB28" s="9">
        <f t="shared" si="63"/>
        <v>0</v>
      </c>
      <c r="EC28" s="9">
        <v>0</v>
      </c>
      <c r="ED28" s="9">
        <f t="shared" si="64"/>
        <v>0</v>
      </c>
      <c r="EE28" s="9">
        <v>0</v>
      </c>
      <c r="EF28" s="9">
        <f t="shared" si="65"/>
        <v>0</v>
      </c>
      <c r="EG28" s="13">
        <v>1</v>
      </c>
      <c r="EH28" s="13">
        <f t="shared" si="66"/>
        <v>2.1</v>
      </c>
      <c r="EI28" s="13">
        <v>1</v>
      </c>
      <c r="EJ28" s="13">
        <f t="shared" si="67"/>
        <v>2.1</v>
      </c>
      <c r="EK28" s="13">
        <v>1</v>
      </c>
      <c r="EL28" s="13">
        <f t="shared" si="68"/>
        <v>2.1</v>
      </c>
      <c r="EM28" s="13">
        <v>1</v>
      </c>
      <c r="EN28" s="13">
        <f t="shared" si="69"/>
        <v>2.1</v>
      </c>
      <c r="EO28" s="13">
        <v>1</v>
      </c>
      <c r="EP28" s="13">
        <f t="shared" si="70"/>
        <v>2.1</v>
      </c>
      <c r="EQ28" s="13">
        <v>1</v>
      </c>
      <c r="ER28" s="13">
        <f t="shared" si="71"/>
        <v>1.5</v>
      </c>
      <c r="ES28" s="13">
        <v>1</v>
      </c>
      <c r="ET28" s="13">
        <f t="shared" si="72"/>
        <v>1.5</v>
      </c>
      <c r="EU28" s="13">
        <v>1</v>
      </c>
      <c r="EV28" s="13">
        <f t="shared" si="73"/>
        <v>1.5</v>
      </c>
      <c r="EW28" s="13">
        <v>1</v>
      </c>
      <c r="EX28" s="9">
        <f t="shared" si="74"/>
        <v>1.5</v>
      </c>
      <c r="EY28" s="13">
        <v>1</v>
      </c>
      <c r="EZ28" s="13">
        <f t="shared" si="75"/>
        <v>3</v>
      </c>
      <c r="FA28" s="13">
        <v>1</v>
      </c>
      <c r="FB28" s="13">
        <f t="shared" si="76"/>
        <v>3</v>
      </c>
      <c r="FC28" s="13">
        <v>1</v>
      </c>
      <c r="FD28" s="13">
        <f t="shared" si="77"/>
        <v>3</v>
      </c>
      <c r="FE28" s="13">
        <v>1</v>
      </c>
      <c r="FF28" s="13">
        <f t="shared" si="78"/>
        <v>3</v>
      </c>
      <c r="FG28" s="13">
        <v>1</v>
      </c>
      <c r="FH28" s="9">
        <f t="shared" si="79"/>
        <v>3</v>
      </c>
      <c r="FI28" s="13">
        <v>1</v>
      </c>
      <c r="FJ28" s="14">
        <f t="shared" si="80"/>
        <v>3.9</v>
      </c>
      <c r="FK28" s="9">
        <v>0</v>
      </c>
      <c r="FL28" s="9">
        <f t="shared" si="81"/>
        <v>0</v>
      </c>
      <c r="FM28" s="9">
        <v>0</v>
      </c>
      <c r="FN28" s="9">
        <f t="shared" si="82"/>
        <v>0</v>
      </c>
      <c r="FO28" s="9">
        <v>0</v>
      </c>
      <c r="FP28" s="9">
        <f t="shared" si="83"/>
        <v>0</v>
      </c>
      <c r="FQ28" s="13">
        <v>2</v>
      </c>
      <c r="FR28" s="13">
        <f t="shared" si="84"/>
        <v>7.8</v>
      </c>
      <c r="FS28" s="13">
        <v>1</v>
      </c>
      <c r="FT28" s="14">
        <f t="shared" si="85"/>
        <v>3.9</v>
      </c>
      <c r="FU28" s="9">
        <v>1</v>
      </c>
      <c r="FV28" s="9">
        <f t="shared" si="86"/>
        <v>3.9</v>
      </c>
      <c r="FW28" s="13">
        <v>1</v>
      </c>
      <c r="FX28" s="13">
        <f t="shared" si="87"/>
        <v>3.9</v>
      </c>
      <c r="FY28" s="13">
        <v>1</v>
      </c>
      <c r="FZ28" s="13">
        <f t="shared" si="88"/>
        <v>3.9</v>
      </c>
      <c r="GA28" s="13">
        <v>1</v>
      </c>
      <c r="GB28" s="13">
        <f t="shared" si="89"/>
        <v>3.9</v>
      </c>
      <c r="GC28" s="13">
        <v>1</v>
      </c>
      <c r="GD28" s="14">
        <f t="shared" si="90"/>
        <v>3.9</v>
      </c>
      <c r="GE28" s="9">
        <v>0</v>
      </c>
      <c r="GF28" s="11">
        <f t="shared" si="91"/>
        <v>0</v>
      </c>
    </row>
    <row r="29" spans="1:188" s="15" customFormat="1" ht="15">
      <c r="A29" s="15">
        <f>(C52+C56)*0.01</f>
        <v>0.2</v>
      </c>
      <c r="B29" s="11" t="s">
        <v>145</v>
      </c>
      <c r="C29" s="12">
        <v>0</v>
      </c>
      <c r="D29" s="12">
        <f t="shared" si="93"/>
        <v>0</v>
      </c>
      <c r="E29" s="13">
        <v>0</v>
      </c>
      <c r="F29" s="13">
        <f t="shared" si="1"/>
        <v>0</v>
      </c>
      <c r="G29" s="13">
        <v>1</v>
      </c>
      <c r="H29" s="13">
        <f t="shared" si="2"/>
        <v>1</v>
      </c>
      <c r="I29" s="13">
        <v>1</v>
      </c>
      <c r="J29" s="13">
        <f t="shared" si="3"/>
        <v>1</v>
      </c>
      <c r="K29" s="13">
        <v>1</v>
      </c>
      <c r="L29" s="13">
        <f t="shared" si="4"/>
        <v>1</v>
      </c>
      <c r="M29" s="13">
        <v>1</v>
      </c>
      <c r="N29" s="9">
        <f t="shared" si="5"/>
        <v>1</v>
      </c>
      <c r="O29" s="9">
        <v>0</v>
      </c>
      <c r="P29" s="9">
        <f t="shared" si="6"/>
        <v>0</v>
      </c>
      <c r="Q29" s="9">
        <v>2</v>
      </c>
      <c r="R29" s="9">
        <f t="shared" si="7"/>
        <v>2</v>
      </c>
      <c r="S29" s="9">
        <v>1</v>
      </c>
      <c r="T29" s="9">
        <f t="shared" si="8"/>
        <v>1</v>
      </c>
      <c r="U29" s="13">
        <v>1</v>
      </c>
      <c r="V29" s="14">
        <f t="shared" si="9"/>
        <v>1</v>
      </c>
      <c r="W29" s="9">
        <v>0</v>
      </c>
      <c r="X29" s="9">
        <f t="shared" si="10"/>
        <v>0</v>
      </c>
      <c r="Y29" s="13">
        <v>2</v>
      </c>
      <c r="Z29" s="13">
        <f t="shared" si="11"/>
        <v>2</v>
      </c>
      <c r="AA29" s="13">
        <v>2</v>
      </c>
      <c r="AB29" s="13">
        <f t="shared" si="12"/>
        <v>2</v>
      </c>
      <c r="AC29" s="13">
        <v>4</v>
      </c>
      <c r="AD29" s="13">
        <f t="shared" si="13"/>
        <v>4</v>
      </c>
      <c r="AE29" s="13">
        <v>1</v>
      </c>
      <c r="AF29" s="14">
        <f t="shared" si="14"/>
        <v>1</v>
      </c>
      <c r="AG29" s="9">
        <v>0</v>
      </c>
      <c r="AH29" s="9">
        <f t="shared" si="15"/>
        <v>0</v>
      </c>
      <c r="AI29" s="9">
        <v>0</v>
      </c>
      <c r="AJ29" s="9">
        <f t="shared" si="16"/>
        <v>0</v>
      </c>
      <c r="AK29" s="9">
        <v>0</v>
      </c>
      <c r="AL29" s="9">
        <f t="shared" si="17"/>
        <v>0</v>
      </c>
      <c r="AM29" s="9">
        <v>0</v>
      </c>
      <c r="AN29" s="9">
        <f t="shared" si="18"/>
        <v>0</v>
      </c>
      <c r="AO29" s="9">
        <v>0</v>
      </c>
      <c r="AP29" s="9">
        <f t="shared" si="19"/>
        <v>0</v>
      </c>
      <c r="AQ29" s="9">
        <v>0</v>
      </c>
      <c r="AR29" s="9">
        <f t="shared" si="20"/>
        <v>0</v>
      </c>
      <c r="AS29" s="9">
        <v>0</v>
      </c>
      <c r="AT29" s="9">
        <f t="shared" si="21"/>
        <v>0</v>
      </c>
      <c r="AU29" s="9">
        <v>0</v>
      </c>
      <c r="AV29" s="9">
        <f t="shared" si="22"/>
        <v>0</v>
      </c>
      <c r="AW29" s="13">
        <v>1</v>
      </c>
      <c r="AX29" s="9">
        <f t="shared" si="23"/>
        <v>1</v>
      </c>
      <c r="AY29" s="13">
        <v>1</v>
      </c>
      <c r="AZ29" s="13">
        <f t="shared" si="24"/>
        <v>3</v>
      </c>
      <c r="BA29" s="13">
        <v>1</v>
      </c>
      <c r="BB29" s="13">
        <f t="shared" si="25"/>
        <v>3</v>
      </c>
      <c r="BC29" s="13">
        <v>1</v>
      </c>
      <c r="BD29" s="13">
        <f t="shared" si="26"/>
        <v>3</v>
      </c>
      <c r="BE29" s="13">
        <v>1</v>
      </c>
      <c r="BF29" s="13">
        <f t="shared" si="27"/>
        <v>3</v>
      </c>
      <c r="BG29" s="13">
        <v>1</v>
      </c>
      <c r="BH29" s="13">
        <f t="shared" si="28"/>
        <v>3</v>
      </c>
      <c r="BI29" s="13">
        <v>1</v>
      </c>
      <c r="BJ29" s="13">
        <f t="shared" si="29"/>
        <v>3</v>
      </c>
      <c r="BK29" s="13">
        <v>2</v>
      </c>
      <c r="BL29" s="9">
        <f t="shared" si="30"/>
        <v>6</v>
      </c>
      <c r="BM29" s="13">
        <v>2</v>
      </c>
      <c r="BN29" s="13">
        <f t="shared" si="31"/>
        <v>10</v>
      </c>
      <c r="BO29" s="13">
        <v>3</v>
      </c>
      <c r="BP29" s="13">
        <f t="shared" si="32"/>
        <v>15.000000000000002</v>
      </c>
      <c r="BQ29" s="13">
        <v>1</v>
      </c>
      <c r="BR29" s="13">
        <f t="shared" si="33"/>
        <v>5</v>
      </c>
      <c r="BS29" s="13">
        <v>2</v>
      </c>
      <c r="BT29" s="9">
        <f t="shared" si="34"/>
        <v>10</v>
      </c>
      <c r="BU29" s="13">
        <v>1</v>
      </c>
      <c r="BV29" s="13">
        <f t="shared" si="35"/>
        <v>3</v>
      </c>
      <c r="BW29" s="13">
        <v>1</v>
      </c>
      <c r="BX29" s="13">
        <f t="shared" si="36"/>
        <v>3</v>
      </c>
      <c r="BY29" s="13">
        <v>1</v>
      </c>
      <c r="BZ29" s="13">
        <f t="shared" si="37"/>
        <v>3</v>
      </c>
      <c r="CA29" s="13">
        <v>1</v>
      </c>
      <c r="CB29" s="13">
        <f t="shared" si="38"/>
        <v>3</v>
      </c>
      <c r="CC29" s="13">
        <v>1</v>
      </c>
      <c r="CD29" s="13">
        <f t="shared" si="39"/>
        <v>3</v>
      </c>
      <c r="CE29" s="13">
        <v>1</v>
      </c>
      <c r="CF29" s="13">
        <f t="shared" si="40"/>
        <v>3</v>
      </c>
      <c r="CG29" s="13">
        <v>3</v>
      </c>
      <c r="CH29" s="13">
        <f t="shared" si="41"/>
        <v>9.000000000000002</v>
      </c>
      <c r="CI29" s="13">
        <v>2</v>
      </c>
      <c r="CJ29" s="13">
        <f t="shared" si="42"/>
        <v>6</v>
      </c>
      <c r="CK29" s="13">
        <v>3</v>
      </c>
      <c r="CL29" s="13">
        <f t="shared" si="43"/>
        <v>9.000000000000002</v>
      </c>
      <c r="CM29" s="13">
        <v>3</v>
      </c>
      <c r="CN29" s="14">
        <f t="shared" si="44"/>
        <v>9.000000000000002</v>
      </c>
      <c r="CO29" s="9">
        <v>0</v>
      </c>
      <c r="CP29" s="9">
        <f t="shared" si="45"/>
        <v>0</v>
      </c>
      <c r="CQ29" s="13">
        <v>3</v>
      </c>
      <c r="CR29" s="13">
        <f t="shared" si="46"/>
        <v>9.000000000000002</v>
      </c>
      <c r="CS29" s="13">
        <v>2</v>
      </c>
      <c r="CT29" s="13">
        <f t="shared" si="47"/>
        <v>6</v>
      </c>
      <c r="CU29" s="13">
        <v>2</v>
      </c>
      <c r="CV29" s="13">
        <f t="shared" si="48"/>
        <v>0.4</v>
      </c>
      <c r="CW29" s="13">
        <v>5</v>
      </c>
      <c r="CX29" s="13">
        <f t="shared" si="49"/>
        <v>15</v>
      </c>
      <c r="CY29" s="13">
        <v>3</v>
      </c>
      <c r="CZ29" s="9">
        <f t="shared" si="50"/>
        <v>9.000000000000002</v>
      </c>
      <c r="DA29" s="13">
        <v>3</v>
      </c>
      <c r="DB29" s="14">
        <f t="shared" si="51"/>
        <v>1.2000000000000002</v>
      </c>
      <c r="DC29" s="12">
        <v>3</v>
      </c>
      <c r="DD29" s="12">
        <f t="shared" si="52"/>
        <v>1.2000000000000002</v>
      </c>
      <c r="DE29" s="12">
        <v>3</v>
      </c>
      <c r="DF29" s="12">
        <f t="shared" si="53"/>
        <v>1.2000000000000002</v>
      </c>
      <c r="DG29" s="13">
        <v>3</v>
      </c>
      <c r="DH29" s="13">
        <f t="shared" si="54"/>
        <v>1.2000000000000002</v>
      </c>
      <c r="DI29" s="13">
        <v>3</v>
      </c>
      <c r="DJ29" s="13">
        <f t="shared" si="92"/>
        <v>1.2000000000000002</v>
      </c>
      <c r="DK29" s="13">
        <v>3</v>
      </c>
      <c r="DL29" s="14">
        <f t="shared" si="55"/>
        <v>1.2000000000000002</v>
      </c>
      <c r="DM29" s="14">
        <v>0</v>
      </c>
      <c r="DN29" s="14">
        <f t="shared" si="56"/>
        <v>0</v>
      </c>
      <c r="DO29" s="12">
        <v>2</v>
      </c>
      <c r="DP29" s="12">
        <f t="shared" si="57"/>
        <v>0.8</v>
      </c>
      <c r="DQ29" s="13">
        <v>2</v>
      </c>
      <c r="DR29" s="13">
        <f t="shared" si="58"/>
        <v>0.8</v>
      </c>
      <c r="DS29" s="13">
        <v>2</v>
      </c>
      <c r="DT29" s="13">
        <f t="shared" si="59"/>
        <v>1.2000000000000002</v>
      </c>
      <c r="DU29" s="13">
        <v>2</v>
      </c>
      <c r="DV29" s="13">
        <f t="shared" si="60"/>
        <v>1.2000000000000002</v>
      </c>
      <c r="DW29" s="13">
        <v>1</v>
      </c>
      <c r="DX29" s="13">
        <f t="shared" si="61"/>
        <v>0.6000000000000001</v>
      </c>
      <c r="DY29" s="13">
        <v>2</v>
      </c>
      <c r="DZ29" s="14">
        <f t="shared" si="62"/>
        <v>5.2</v>
      </c>
      <c r="EA29" s="9">
        <v>0</v>
      </c>
      <c r="EB29" s="9">
        <f t="shared" si="63"/>
        <v>0</v>
      </c>
      <c r="EC29" s="9">
        <v>0</v>
      </c>
      <c r="ED29" s="9">
        <f t="shared" si="64"/>
        <v>0</v>
      </c>
      <c r="EE29" s="9">
        <v>1</v>
      </c>
      <c r="EF29" s="9">
        <f t="shared" si="65"/>
        <v>1.4000000000000001</v>
      </c>
      <c r="EG29" s="13">
        <v>1</v>
      </c>
      <c r="EH29" s="13">
        <f t="shared" si="66"/>
        <v>1.4000000000000001</v>
      </c>
      <c r="EI29" s="13">
        <v>1</v>
      </c>
      <c r="EJ29" s="13">
        <f t="shared" si="67"/>
        <v>1.4000000000000001</v>
      </c>
      <c r="EK29" s="13">
        <v>1</v>
      </c>
      <c r="EL29" s="13">
        <f t="shared" si="68"/>
        <v>1.4000000000000001</v>
      </c>
      <c r="EM29" s="13">
        <v>1</v>
      </c>
      <c r="EN29" s="13">
        <f t="shared" si="69"/>
        <v>1.4000000000000001</v>
      </c>
      <c r="EO29" s="13">
        <v>1</v>
      </c>
      <c r="EP29" s="13">
        <f t="shared" si="70"/>
        <v>1.4000000000000001</v>
      </c>
      <c r="EQ29" s="13">
        <v>1</v>
      </c>
      <c r="ER29" s="13">
        <f t="shared" si="71"/>
        <v>1</v>
      </c>
      <c r="ES29" s="13">
        <v>1</v>
      </c>
      <c r="ET29" s="13">
        <f t="shared" si="72"/>
        <v>1</v>
      </c>
      <c r="EU29" s="13">
        <v>1</v>
      </c>
      <c r="EV29" s="13">
        <f t="shared" si="73"/>
        <v>1</v>
      </c>
      <c r="EW29" s="13">
        <v>1</v>
      </c>
      <c r="EX29" s="9">
        <f t="shared" si="74"/>
        <v>1</v>
      </c>
      <c r="EY29" s="13">
        <v>1</v>
      </c>
      <c r="EZ29" s="13">
        <f t="shared" si="75"/>
        <v>2</v>
      </c>
      <c r="FA29" s="13">
        <v>1</v>
      </c>
      <c r="FB29" s="13">
        <f t="shared" si="76"/>
        <v>2</v>
      </c>
      <c r="FC29" s="13">
        <v>1</v>
      </c>
      <c r="FD29" s="13">
        <f t="shared" si="77"/>
        <v>2</v>
      </c>
      <c r="FE29" s="13">
        <v>1</v>
      </c>
      <c r="FF29" s="13">
        <f t="shared" si="78"/>
        <v>2</v>
      </c>
      <c r="FG29" s="13">
        <v>1</v>
      </c>
      <c r="FH29" s="9">
        <f t="shared" si="79"/>
        <v>2</v>
      </c>
      <c r="FI29" s="13">
        <v>1</v>
      </c>
      <c r="FJ29" s="14">
        <f t="shared" si="80"/>
        <v>2.6</v>
      </c>
      <c r="FK29" s="9">
        <v>0</v>
      </c>
      <c r="FL29" s="9">
        <f t="shared" si="81"/>
        <v>0</v>
      </c>
      <c r="FM29" s="9">
        <v>0</v>
      </c>
      <c r="FN29" s="9">
        <f t="shared" si="82"/>
        <v>0</v>
      </c>
      <c r="FO29" s="9">
        <v>0</v>
      </c>
      <c r="FP29" s="9">
        <f t="shared" si="83"/>
        <v>0</v>
      </c>
      <c r="FQ29" s="13">
        <v>1</v>
      </c>
      <c r="FR29" s="13">
        <f t="shared" si="84"/>
        <v>2.6</v>
      </c>
      <c r="FS29" s="13">
        <v>1</v>
      </c>
      <c r="FT29" s="14">
        <f t="shared" si="85"/>
        <v>2.6</v>
      </c>
      <c r="FU29" s="9">
        <v>0</v>
      </c>
      <c r="FV29" s="9">
        <f t="shared" si="86"/>
        <v>0</v>
      </c>
      <c r="FW29" s="13">
        <v>1</v>
      </c>
      <c r="FX29" s="13">
        <f t="shared" si="87"/>
        <v>2.6</v>
      </c>
      <c r="FY29" s="13">
        <v>1</v>
      </c>
      <c r="FZ29" s="13">
        <f t="shared" si="88"/>
        <v>2.6</v>
      </c>
      <c r="GA29" s="13">
        <v>3</v>
      </c>
      <c r="GB29" s="13">
        <f t="shared" si="89"/>
        <v>7.800000000000001</v>
      </c>
      <c r="GC29" s="13">
        <v>2</v>
      </c>
      <c r="GD29" s="14">
        <f t="shared" si="90"/>
        <v>5.2</v>
      </c>
      <c r="GE29" s="9">
        <v>0</v>
      </c>
      <c r="GF29" s="11">
        <f t="shared" si="91"/>
        <v>0</v>
      </c>
    </row>
    <row r="30" spans="1:188" s="15" customFormat="1" ht="15">
      <c r="A30" s="15">
        <f>C57*0.01</f>
        <v>0.1</v>
      </c>
      <c r="B30" s="11" t="s">
        <v>50</v>
      </c>
      <c r="C30" s="12">
        <v>0</v>
      </c>
      <c r="D30" s="12">
        <f t="shared" si="93"/>
        <v>0</v>
      </c>
      <c r="E30" s="13">
        <v>0</v>
      </c>
      <c r="F30" s="13">
        <f t="shared" si="1"/>
        <v>0</v>
      </c>
      <c r="G30" s="13">
        <v>2</v>
      </c>
      <c r="H30" s="13">
        <f t="shared" si="2"/>
        <v>1</v>
      </c>
      <c r="I30" s="13">
        <v>1</v>
      </c>
      <c r="J30" s="13">
        <f t="shared" si="3"/>
        <v>0.5</v>
      </c>
      <c r="K30" s="13">
        <v>1</v>
      </c>
      <c r="L30" s="13">
        <f t="shared" si="4"/>
        <v>0.5</v>
      </c>
      <c r="M30" s="13">
        <v>1</v>
      </c>
      <c r="N30" s="9">
        <f t="shared" si="5"/>
        <v>0.5</v>
      </c>
      <c r="O30" s="9">
        <v>0</v>
      </c>
      <c r="P30" s="9">
        <f t="shared" si="6"/>
        <v>0</v>
      </c>
      <c r="Q30" s="9">
        <v>0</v>
      </c>
      <c r="R30" s="9">
        <f t="shared" si="7"/>
        <v>0</v>
      </c>
      <c r="S30" s="9">
        <v>0</v>
      </c>
      <c r="T30" s="9">
        <f t="shared" si="8"/>
        <v>0</v>
      </c>
      <c r="U30" s="13">
        <v>1</v>
      </c>
      <c r="V30" s="14">
        <f t="shared" si="9"/>
        <v>0.5</v>
      </c>
      <c r="W30" s="9">
        <v>0</v>
      </c>
      <c r="X30" s="9">
        <f t="shared" si="10"/>
        <v>0</v>
      </c>
      <c r="Y30" s="13">
        <v>3</v>
      </c>
      <c r="Z30" s="13">
        <f t="shared" si="11"/>
        <v>1.5000000000000002</v>
      </c>
      <c r="AA30" s="13">
        <v>2</v>
      </c>
      <c r="AB30" s="13">
        <f t="shared" si="12"/>
        <v>1</v>
      </c>
      <c r="AC30" s="13">
        <v>1</v>
      </c>
      <c r="AD30" s="13">
        <f t="shared" si="13"/>
        <v>0.5</v>
      </c>
      <c r="AE30" s="13">
        <v>1</v>
      </c>
      <c r="AF30" s="14">
        <f t="shared" si="14"/>
        <v>0.5</v>
      </c>
      <c r="AG30" s="9">
        <v>0</v>
      </c>
      <c r="AH30" s="9">
        <f t="shared" si="15"/>
        <v>0</v>
      </c>
      <c r="AI30" s="9">
        <v>0</v>
      </c>
      <c r="AJ30" s="9">
        <f t="shared" si="16"/>
        <v>0</v>
      </c>
      <c r="AK30" s="9">
        <v>0</v>
      </c>
      <c r="AL30" s="9">
        <f t="shared" si="17"/>
        <v>0</v>
      </c>
      <c r="AM30" s="9">
        <v>0</v>
      </c>
      <c r="AN30" s="9">
        <f t="shared" si="18"/>
        <v>0</v>
      </c>
      <c r="AO30" s="9">
        <v>0</v>
      </c>
      <c r="AP30" s="9">
        <f t="shared" si="19"/>
        <v>0</v>
      </c>
      <c r="AQ30" s="9">
        <v>0</v>
      </c>
      <c r="AR30" s="9">
        <f t="shared" si="20"/>
        <v>0</v>
      </c>
      <c r="AS30" s="9">
        <v>0</v>
      </c>
      <c r="AT30" s="9">
        <f t="shared" si="21"/>
        <v>0</v>
      </c>
      <c r="AU30" s="9">
        <v>0</v>
      </c>
      <c r="AV30" s="9">
        <f t="shared" si="22"/>
        <v>0</v>
      </c>
      <c r="AW30" s="13">
        <v>1</v>
      </c>
      <c r="AX30" s="9">
        <f t="shared" si="23"/>
        <v>0.5</v>
      </c>
      <c r="AY30" s="13">
        <v>1</v>
      </c>
      <c r="AZ30" s="13">
        <f t="shared" si="24"/>
        <v>1.5</v>
      </c>
      <c r="BA30" s="13">
        <v>1</v>
      </c>
      <c r="BB30" s="13">
        <f t="shared" si="25"/>
        <v>1.5</v>
      </c>
      <c r="BC30" s="13">
        <v>2</v>
      </c>
      <c r="BD30" s="13">
        <f t="shared" si="26"/>
        <v>3</v>
      </c>
      <c r="BE30" s="13">
        <v>1</v>
      </c>
      <c r="BF30" s="13">
        <f t="shared" si="27"/>
        <v>1.5</v>
      </c>
      <c r="BG30" s="13">
        <v>1</v>
      </c>
      <c r="BH30" s="13">
        <f t="shared" si="28"/>
        <v>1.5</v>
      </c>
      <c r="BI30" s="13">
        <v>1</v>
      </c>
      <c r="BJ30" s="13">
        <f t="shared" si="29"/>
        <v>1.5</v>
      </c>
      <c r="BK30" s="13">
        <v>1</v>
      </c>
      <c r="BL30" s="9">
        <f t="shared" si="30"/>
        <v>1.5</v>
      </c>
      <c r="BM30" s="13">
        <v>1</v>
      </c>
      <c r="BN30" s="13">
        <f t="shared" si="31"/>
        <v>2.5</v>
      </c>
      <c r="BO30" s="13">
        <v>0</v>
      </c>
      <c r="BP30" s="13">
        <f t="shared" si="32"/>
        <v>0</v>
      </c>
      <c r="BQ30" s="13">
        <v>2</v>
      </c>
      <c r="BR30" s="13">
        <f t="shared" si="33"/>
        <v>5</v>
      </c>
      <c r="BS30" s="13">
        <v>1</v>
      </c>
      <c r="BT30" s="9">
        <f t="shared" si="34"/>
        <v>2.5</v>
      </c>
      <c r="BU30" s="13">
        <v>1</v>
      </c>
      <c r="BV30" s="13">
        <f t="shared" si="35"/>
        <v>1.5</v>
      </c>
      <c r="BW30" s="13">
        <v>2</v>
      </c>
      <c r="BX30" s="13">
        <f t="shared" si="36"/>
        <v>3</v>
      </c>
      <c r="BY30" s="13">
        <v>1</v>
      </c>
      <c r="BZ30" s="13">
        <f t="shared" si="37"/>
        <v>1.5</v>
      </c>
      <c r="CA30" s="13">
        <v>1</v>
      </c>
      <c r="CB30" s="13">
        <f t="shared" si="38"/>
        <v>1.5</v>
      </c>
      <c r="CC30" s="13">
        <v>1</v>
      </c>
      <c r="CD30" s="13">
        <f t="shared" si="39"/>
        <v>1.5</v>
      </c>
      <c r="CE30" s="13">
        <v>1</v>
      </c>
      <c r="CF30" s="13">
        <f t="shared" si="40"/>
        <v>1.5</v>
      </c>
      <c r="CG30" s="13">
        <v>3</v>
      </c>
      <c r="CH30" s="13">
        <f t="shared" si="41"/>
        <v>4.500000000000001</v>
      </c>
      <c r="CI30" s="13">
        <v>2</v>
      </c>
      <c r="CJ30" s="13">
        <f t="shared" si="42"/>
        <v>3</v>
      </c>
      <c r="CK30" s="13">
        <v>3</v>
      </c>
      <c r="CL30" s="13">
        <f t="shared" si="43"/>
        <v>4.500000000000001</v>
      </c>
      <c r="CM30" s="13">
        <v>1</v>
      </c>
      <c r="CN30" s="14">
        <f t="shared" si="44"/>
        <v>1.5</v>
      </c>
      <c r="CO30" s="9">
        <v>0</v>
      </c>
      <c r="CP30" s="9">
        <f t="shared" si="45"/>
        <v>0</v>
      </c>
      <c r="CQ30" s="13">
        <v>2</v>
      </c>
      <c r="CR30" s="13">
        <f t="shared" si="46"/>
        <v>3</v>
      </c>
      <c r="CS30" s="13">
        <v>2</v>
      </c>
      <c r="CT30" s="13">
        <f t="shared" si="47"/>
        <v>3</v>
      </c>
      <c r="CU30" s="13">
        <v>1</v>
      </c>
      <c r="CV30" s="13">
        <f t="shared" si="48"/>
        <v>0.1</v>
      </c>
      <c r="CW30" s="13">
        <v>5</v>
      </c>
      <c r="CX30" s="13">
        <f t="shared" si="49"/>
        <v>7.5</v>
      </c>
      <c r="CY30" s="13">
        <v>3</v>
      </c>
      <c r="CZ30" s="9">
        <f t="shared" si="50"/>
        <v>4.500000000000001</v>
      </c>
      <c r="DA30" s="13">
        <v>1</v>
      </c>
      <c r="DB30" s="14">
        <f t="shared" si="51"/>
        <v>0.2</v>
      </c>
      <c r="DC30" s="12">
        <v>1</v>
      </c>
      <c r="DD30" s="12">
        <f t="shared" si="52"/>
        <v>0.2</v>
      </c>
      <c r="DE30" s="12">
        <v>1</v>
      </c>
      <c r="DF30" s="12">
        <f t="shared" si="53"/>
        <v>0.2</v>
      </c>
      <c r="DG30" s="13">
        <v>1</v>
      </c>
      <c r="DH30" s="13">
        <f t="shared" si="54"/>
        <v>0.2</v>
      </c>
      <c r="DI30" s="13">
        <v>1</v>
      </c>
      <c r="DJ30" s="13">
        <f t="shared" si="92"/>
        <v>0.2</v>
      </c>
      <c r="DK30" s="13">
        <v>2</v>
      </c>
      <c r="DL30" s="14">
        <f t="shared" si="55"/>
        <v>0.4</v>
      </c>
      <c r="DM30" s="14">
        <v>0</v>
      </c>
      <c r="DN30" s="14">
        <f t="shared" si="56"/>
        <v>0</v>
      </c>
      <c r="DO30" s="12">
        <v>1</v>
      </c>
      <c r="DP30" s="12">
        <f t="shared" si="57"/>
        <v>0.2</v>
      </c>
      <c r="DQ30" s="13">
        <v>2</v>
      </c>
      <c r="DR30" s="13">
        <f t="shared" si="58"/>
        <v>0.4</v>
      </c>
      <c r="DS30" s="13">
        <v>2</v>
      </c>
      <c r="DT30" s="13">
        <f t="shared" si="59"/>
        <v>0.6000000000000001</v>
      </c>
      <c r="DU30" s="13">
        <v>1</v>
      </c>
      <c r="DV30" s="13">
        <f t="shared" si="60"/>
        <v>0.30000000000000004</v>
      </c>
      <c r="DW30" s="13">
        <v>1</v>
      </c>
      <c r="DX30" s="13">
        <f t="shared" si="61"/>
        <v>0.30000000000000004</v>
      </c>
      <c r="DY30" s="13">
        <v>1</v>
      </c>
      <c r="DZ30" s="14">
        <f t="shared" si="62"/>
        <v>1.3</v>
      </c>
      <c r="EA30" s="9">
        <v>0</v>
      </c>
      <c r="EB30" s="9">
        <f t="shared" si="63"/>
        <v>0</v>
      </c>
      <c r="EC30" s="9">
        <v>0</v>
      </c>
      <c r="ED30" s="9">
        <f t="shared" si="64"/>
        <v>0</v>
      </c>
      <c r="EE30" s="9">
        <v>0</v>
      </c>
      <c r="EF30" s="9">
        <f t="shared" si="65"/>
        <v>0</v>
      </c>
      <c r="EG30" s="13">
        <v>1</v>
      </c>
      <c r="EH30" s="13">
        <f t="shared" si="66"/>
        <v>0.7000000000000001</v>
      </c>
      <c r="EI30" s="13">
        <v>1</v>
      </c>
      <c r="EJ30" s="13">
        <f t="shared" si="67"/>
        <v>0.7000000000000001</v>
      </c>
      <c r="EK30" s="13">
        <v>1</v>
      </c>
      <c r="EL30" s="13">
        <f t="shared" si="68"/>
        <v>0.7000000000000001</v>
      </c>
      <c r="EM30" s="13">
        <v>1</v>
      </c>
      <c r="EN30" s="13">
        <f t="shared" si="69"/>
        <v>0.7000000000000001</v>
      </c>
      <c r="EO30" s="13">
        <v>1</v>
      </c>
      <c r="EP30" s="13">
        <f t="shared" si="70"/>
        <v>0.7000000000000001</v>
      </c>
      <c r="EQ30" s="13">
        <v>1</v>
      </c>
      <c r="ER30" s="13">
        <f t="shared" si="71"/>
        <v>0.5</v>
      </c>
      <c r="ES30" s="13">
        <v>3</v>
      </c>
      <c r="ET30" s="13">
        <f t="shared" si="72"/>
        <v>1.5000000000000002</v>
      </c>
      <c r="EU30" s="13">
        <v>3</v>
      </c>
      <c r="EV30" s="13">
        <f t="shared" si="73"/>
        <v>1.5000000000000002</v>
      </c>
      <c r="EW30" s="13">
        <v>3</v>
      </c>
      <c r="EX30" s="9">
        <f t="shared" si="74"/>
        <v>1.5000000000000002</v>
      </c>
      <c r="EY30" s="13">
        <v>2</v>
      </c>
      <c r="EZ30" s="13">
        <f t="shared" si="75"/>
        <v>2</v>
      </c>
      <c r="FA30" s="13">
        <v>1</v>
      </c>
      <c r="FB30" s="13">
        <f t="shared" si="76"/>
        <v>1</v>
      </c>
      <c r="FC30" s="13">
        <v>1</v>
      </c>
      <c r="FD30" s="13">
        <f t="shared" si="77"/>
        <v>1</v>
      </c>
      <c r="FE30" s="13">
        <v>1</v>
      </c>
      <c r="FF30" s="13">
        <f t="shared" si="78"/>
        <v>1</v>
      </c>
      <c r="FG30" s="13">
        <v>1</v>
      </c>
      <c r="FH30" s="9">
        <f t="shared" si="79"/>
        <v>1</v>
      </c>
      <c r="FI30" s="13">
        <v>1</v>
      </c>
      <c r="FJ30" s="14">
        <f t="shared" si="80"/>
        <v>1.3</v>
      </c>
      <c r="FK30" s="9">
        <v>0</v>
      </c>
      <c r="FL30" s="9">
        <f t="shared" si="81"/>
        <v>0</v>
      </c>
      <c r="FM30" s="9">
        <v>0</v>
      </c>
      <c r="FN30" s="9">
        <f t="shared" si="82"/>
        <v>0</v>
      </c>
      <c r="FO30" s="9">
        <v>0</v>
      </c>
      <c r="FP30" s="9">
        <f t="shared" si="83"/>
        <v>0</v>
      </c>
      <c r="FQ30" s="13">
        <v>1</v>
      </c>
      <c r="FR30" s="13">
        <f t="shared" si="84"/>
        <v>1.3</v>
      </c>
      <c r="FS30" s="13">
        <v>1</v>
      </c>
      <c r="FT30" s="14">
        <f t="shared" si="85"/>
        <v>1.3</v>
      </c>
      <c r="FU30" s="9">
        <v>0</v>
      </c>
      <c r="FV30" s="9">
        <f t="shared" si="86"/>
        <v>0</v>
      </c>
      <c r="FW30" s="13">
        <v>1</v>
      </c>
      <c r="FX30" s="13">
        <f t="shared" si="87"/>
        <v>1.3</v>
      </c>
      <c r="FY30" s="13">
        <v>1</v>
      </c>
      <c r="FZ30" s="13">
        <f t="shared" si="88"/>
        <v>1.3</v>
      </c>
      <c r="GA30" s="13">
        <v>3</v>
      </c>
      <c r="GB30" s="13">
        <f t="shared" si="89"/>
        <v>3.9000000000000004</v>
      </c>
      <c r="GC30" s="13">
        <v>2</v>
      </c>
      <c r="GD30" s="14">
        <f t="shared" si="90"/>
        <v>2.6</v>
      </c>
      <c r="GE30" s="9">
        <v>0</v>
      </c>
      <c r="GF30" s="11">
        <f t="shared" si="91"/>
        <v>0</v>
      </c>
    </row>
    <row r="31" spans="1:188" s="15" customFormat="1" ht="15">
      <c r="A31" s="15">
        <f>(C51+C54)*0.01</f>
        <v>0.35000000000000003</v>
      </c>
      <c r="B31" s="11" t="s">
        <v>51</v>
      </c>
      <c r="C31" s="12">
        <v>0</v>
      </c>
      <c r="D31" s="12">
        <f t="shared" si="93"/>
        <v>0</v>
      </c>
      <c r="E31" s="13">
        <v>0</v>
      </c>
      <c r="F31" s="13">
        <f t="shared" si="1"/>
        <v>0</v>
      </c>
      <c r="G31" s="13">
        <v>1</v>
      </c>
      <c r="H31" s="13">
        <f t="shared" si="2"/>
        <v>1.7500000000000002</v>
      </c>
      <c r="I31" s="13">
        <v>2</v>
      </c>
      <c r="J31" s="13">
        <f t="shared" si="3"/>
        <v>3.5000000000000004</v>
      </c>
      <c r="K31" s="13">
        <v>2</v>
      </c>
      <c r="L31" s="13">
        <f t="shared" si="4"/>
        <v>3.5000000000000004</v>
      </c>
      <c r="M31" s="13">
        <v>2</v>
      </c>
      <c r="N31" s="9">
        <f t="shared" si="5"/>
        <v>3.5000000000000004</v>
      </c>
      <c r="O31" s="9">
        <v>0</v>
      </c>
      <c r="P31" s="9">
        <f t="shared" si="6"/>
        <v>0</v>
      </c>
      <c r="Q31" s="9">
        <v>0</v>
      </c>
      <c r="R31" s="9">
        <f t="shared" si="7"/>
        <v>0</v>
      </c>
      <c r="S31" s="9">
        <v>2</v>
      </c>
      <c r="T31" s="9">
        <f t="shared" si="8"/>
        <v>3.5000000000000004</v>
      </c>
      <c r="U31" s="13">
        <v>2</v>
      </c>
      <c r="V31" s="14">
        <f t="shared" si="9"/>
        <v>3.5000000000000004</v>
      </c>
      <c r="W31" s="9">
        <v>0</v>
      </c>
      <c r="X31" s="9">
        <f t="shared" si="10"/>
        <v>0</v>
      </c>
      <c r="Y31" s="13">
        <v>2</v>
      </c>
      <c r="Z31" s="13">
        <f t="shared" si="11"/>
        <v>3.5000000000000004</v>
      </c>
      <c r="AA31" s="13">
        <v>2</v>
      </c>
      <c r="AB31" s="13">
        <f t="shared" si="12"/>
        <v>3.5000000000000004</v>
      </c>
      <c r="AC31" s="13">
        <v>3</v>
      </c>
      <c r="AD31" s="13">
        <f t="shared" si="13"/>
        <v>5.25</v>
      </c>
      <c r="AE31" s="13">
        <v>1</v>
      </c>
      <c r="AF31" s="14">
        <f t="shared" si="14"/>
        <v>1.7500000000000002</v>
      </c>
      <c r="AG31" s="9">
        <v>0</v>
      </c>
      <c r="AH31" s="9">
        <f t="shared" si="15"/>
        <v>0</v>
      </c>
      <c r="AI31" s="9">
        <v>0</v>
      </c>
      <c r="AJ31" s="9">
        <f t="shared" si="16"/>
        <v>0</v>
      </c>
      <c r="AK31" s="9">
        <v>0</v>
      </c>
      <c r="AL31" s="9">
        <f t="shared" si="17"/>
        <v>0</v>
      </c>
      <c r="AM31" s="9">
        <v>0</v>
      </c>
      <c r="AN31" s="9">
        <f t="shared" si="18"/>
        <v>0</v>
      </c>
      <c r="AO31" s="9">
        <v>0</v>
      </c>
      <c r="AP31" s="9">
        <f t="shared" si="19"/>
        <v>0</v>
      </c>
      <c r="AQ31" s="9">
        <v>0</v>
      </c>
      <c r="AR31" s="9">
        <f t="shared" si="20"/>
        <v>0</v>
      </c>
      <c r="AS31" s="9">
        <v>0</v>
      </c>
      <c r="AT31" s="9">
        <f t="shared" si="21"/>
        <v>0</v>
      </c>
      <c r="AU31" s="9">
        <v>0</v>
      </c>
      <c r="AV31" s="9">
        <f t="shared" si="22"/>
        <v>0</v>
      </c>
      <c r="AW31" s="13">
        <v>1</v>
      </c>
      <c r="AX31" s="9">
        <f t="shared" si="23"/>
        <v>1.7500000000000002</v>
      </c>
      <c r="AY31" s="13">
        <v>1</v>
      </c>
      <c r="AZ31" s="13">
        <f t="shared" si="24"/>
        <v>5.250000000000001</v>
      </c>
      <c r="BA31" s="13">
        <v>2</v>
      </c>
      <c r="BB31" s="13">
        <f t="shared" si="25"/>
        <v>10.500000000000002</v>
      </c>
      <c r="BC31" s="13">
        <v>2</v>
      </c>
      <c r="BD31" s="13">
        <f t="shared" si="26"/>
        <v>10.500000000000002</v>
      </c>
      <c r="BE31" s="13">
        <v>1</v>
      </c>
      <c r="BF31" s="13">
        <f t="shared" si="27"/>
        <v>5.250000000000001</v>
      </c>
      <c r="BG31" s="13">
        <v>0</v>
      </c>
      <c r="BH31" s="13">
        <f t="shared" si="28"/>
        <v>0</v>
      </c>
      <c r="BI31" s="13">
        <v>1</v>
      </c>
      <c r="BJ31" s="13">
        <f t="shared" si="29"/>
        <v>5.250000000000001</v>
      </c>
      <c r="BK31" s="13">
        <v>2</v>
      </c>
      <c r="BL31" s="9">
        <f t="shared" si="30"/>
        <v>10.500000000000002</v>
      </c>
      <c r="BM31" s="13">
        <v>3</v>
      </c>
      <c r="BN31" s="13">
        <f t="shared" si="31"/>
        <v>26.25</v>
      </c>
      <c r="BO31" s="13">
        <v>2</v>
      </c>
      <c r="BP31" s="13">
        <f t="shared" si="32"/>
        <v>17.5</v>
      </c>
      <c r="BQ31" s="13">
        <v>2</v>
      </c>
      <c r="BR31" s="13">
        <f t="shared" si="33"/>
        <v>17.5</v>
      </c>
      <c r="BS31" s="13">
        <v>2</v>
      </c>
      <c r="BT31" s="9">
        <f t="shared" si="34"/>
        <v>17.5</v>
      </c>
      <c r="BU31" s="13">
        <v>1</v>
      </c>
      <c r="BV31" s="13">
        <f t="shared" si="35"/>
        <v>5.250000000000001</v>
      </c>
      <c r="BW31" s="13">
        <v>1</v>
      </c>
      <c r="BX31" s="13">
        <f t="shared" si="36"/>
        <v>5.250000000000001</v>
      </c>
      <c r="BY31" s="13">
        <v>3</v>
      </c>
      <c r="BZ31" s="13">
        <f t="shared" si="37"/>
        <v>15.75</v>
      </c>
      <c r="CA31" s="13">
        <v>1</v>
      </c>
      <c r="CB31" s="13">
        <f t="shared" si="38"/>
        <v>5.250000000000001</v>
      </c>
      <c r="CC31" s="13">
        <v>2</v>
      </c>
      <c r="CD31" s="13">
        <f t="shared" si="39"/>
        <v>10.500000000000002</v>
      </c>
      <c r="CE31" s="13">
        <v>2</v>
      </c>
      <c r="CF31" s="13">
        <f t="shared" si="40"/>
        <v>10.500000000000002</v>
      </c>
      <c r="CG31" s="13">
        <v>3</v>
      </c>
      <c r="CH31" s="13">
        <f t="shared" si="41"/>
        <v>15.75</v>
      </c>
      <c r="CI31" s="13">
        <v>2</v>
      </c>
      <c r="CJ31" s="13">
        <f t="shared" si="42"/>
        <v>10.500000000000002</v>
      </c>
      <c r="CK31" s="13">
        <v>2</v>
      </c>
      <c r="CL31" s="13">
        <f t="shared" si="43"/>
        <v>10.500000000000002</v>
      </c>
      <c r="CM31" s="13">
        <v>2</v>
      </c>
      <c r="CN31" s="14">
        <f t="shared" si="44"/>
        <v>10.500000000000002</v>
      </c>
      <c r="CO31" s="9">
        <v>0</v>
      </c>
      <c r="CP31" s="9">
        <f t="shared" si="45"/>
        <v>0</v>
      </c>
      <c r="CQ31" s="13">
        <v>2</v>
      </c>
      <c r="CR31" s="13">
        <f t="shared" si="46"/>
        <v>10.500000000000002</v>
      </c>
      <c r="CS31" s="13">
        <v>2</v>
      </c>
      <c r="CT31" s="13">
        <f t="shared" si="47"/>
        <v>10.500000000000002</v>
      </c>
      <c r="CU31" s="13">
        <v>2</v>
      </c>
      <c r="CV31" s="13">
        <f t="shared" si="48"/>
        <v>0.7000000000000001</v>
      </c>
      <c r="CW31" s="13">
        <v>1</v>
      </c>
      <c r="CX31" s="13">
        <f t="shared" si="49"/>
        <v>5.250000000000001</v>
      </c>
      <c r="CY31" s="13">
        <v>1</v>
      </c>
      <c r="CZ31" s="9">
        <f t="shared" si="50"/>
        <v>5.250000000000001</v>
      </c>
      <c r="DA31" s="13">
        <v>2</v>
      </c>
      <c r="DB31" s="14">
        <f t="shared" si="51"/>
        <v>1.4000000000000001</v>
      </c>
      <c r="DC31" s="12">
        <v>1</v>
      </c>
      <c r="DD31" s="12">
        <f t="shared" si="52"/>
        <v>0.7000000000000001</v>
      </c>
      <c r="DE31" s="12">
        <v>1</v>
      </c>
      <c r="DF31" s="12">
        <f t="shared" si="53"/>
        <v>0.7000000000000001</v>
      </c>
      <c r="DG31" s="13">
        <v>1</v>
      </c>
      <c r="DH31" s="13">
        <f t="shared" si="54"/>
        <v>0.7000000000000001</v>
      </c>
      <c r="DI31" s="13">
        <v>1</v>
      </c>
      <c r="DJ31" s="13">
        <f t="shared" si="92"/>
        <v>0.7000000000000001</v>
      </c>
      <c r="DK31" s="13">
        <v>1</v>
      </c>
      <c r="DL31" s="14">
        <f t="shared" si="55"/>
        <v>0.7000000000000001</v>
      </c>
      <c r="DM31" s="14">
        <v>0</v>
      </c>
      <c r="DN31" s="14">
        <f t="shared" si="56"/>
        <v>0</v>
      </c>
      <c r="DO31" s="12">
        <v>1</v>
      </c>
      <c r="DP31" s="12">
        <f t="shared" si="57"/>
        <v>0.7000000000000001</v>
      </c>
      <c r="DQ31" s="13">
        <v>1</v>
      </c>
      <c r="DR31" s="13">
        <f t="shared" si="58"/>
        <v>0.7000000000000001</v>
      </c>
      <c r="DS31" s="13">
        <v>1</v>
      </c>
      <c r="DT31" s="13">
        <f t="shared" si="59"/>
        <v>1.05</v>
      </c>
      <c r="DU31" s="13">
        <v>1</v>
      </c>
      <c r="DV31" s="13">
        <f t="shared" si="60"/>
        <v>1.05</v>
      </c>
      <c r="DW31" s="13">
        <v>1</v>
      </c>
      <c r="DX31" s="13">
        <f t="shared" si="61"/>
        <v>1.05</v>
      </c>
      <c r="DY31" s="13">
        <v>2</v>
      </c>
      <c r="DZ31" s="14">
        <f t="shared" si="62"/>
        <v>9.100000000000001</v>
      </c>
      <c r="EA31" s="9">
        <v>0</v>
      </c>
      <c r="EB31" s="9">
        <f t="shared" si="63"/>
        <v>0</v>
      </c>
      <c r="EC31" s="9">
        <v>0</v>
      </c>
      <c r="ED31" s="9">
        <f t="shared" si="64"/>
        <v>0</v>
      </c>
      <c r="EE31" s="9">
        <v>0</v>
      </c>
      <c r="EF31" s="9">
        <f t="shared" si="65"/>
        <v>0</v>
      </c>
      <c r="EG31" s="13">
        <v>3</v>
      </c>
      <c r="EH31" s="13">
        <f t="shared" si="66"/>
        <v>7.3500000000000005</v>
      </c>
      <c r="EI31" s="13">
        <v>1</v>
      </c>
      <c r="EJ31" s="13">
        <f t="shared" si="67"/>
        <v>2.45</v>
      </c>
      <c r="EK31" s="13">
        <v>3</v>
      </c>
      <c r="EL31" s="13">
        <f t="shared" si="68"/>
        <v>7.3500000000000005</v>
      </c>
      <c r="EM31" s="13">
        <v>2</v>
      </c>
      <c r="EN31" s="13">
        <f t="shared" si="69"/>
        <v>4.9</v>
      </c>
      <c r="EO31" s="13">
        <v>1</v>
      </c>
      <c r="EP31" s="13">
        <f t="shared" si="70"/>
        <v>2.45</v>
      </c>
      <c r="EQ31" s="13">
        <v>1</v>
      </c>
      <c r="ER31" s="13">
        <f t="shared" si="71"/>
        <v>1.7500000000000002</v>
      </c>
      <c r="ES31" s="13">
        <v>1</v>
      </c>
      <c r="ET31" s="13">
        <f t="shared" si="72"/>
        <v>1.7500000000000002</v>
      </c>
      <c r="EU31" s="13">
        <v>1</v>
      </c>
      <c r="EV31" s="13">
        <f t="shared" si="73"/>
        <v>1.7500000000000002</v>
      </c>
      <c r="EW31" s="13">
        <v>1</v>
      </c>
      <c r="EX31" s="9">
        <f t="shared" si="74"/>
        <v>1.7500000000000002</v>
      </c>
      <c r="EY31" s="13">
        <v>1</v>
      </c>
      <c r="EZ31" s="13">
        <f t="shared" si="75"/>
        <v>3.5000000000000004</v>
      </c>
      <c r="FA31" s="13">
        <v>2</v>
      </c>
      <c r="FB31" s="13">
        <f t="shared" si="76"/>
        <v>7.000000000000001</v>
      </c>
      <c r="FC31" s="13">
        <v>1</v>
      </c>
      <c r="FD31" s="13">
        <f t="shared" si="77"/>
        <v>3.5000000000000004</v>
      </c>
      <c r="FE31" s="13">
        <v>1</v>
      </c>
      <c r="FF31" s="13">
        <f t="shared" si="78"/>
        <v>3.5000000000000004</v>
      </c>
      <c r="FG31" s="13">
        <v>1</v>
      </c>
      <c r="FH31" s="9">
        <f t="shared" si="79"/>
        <v>3.5000000000000004</v>
      </c>
      <c r="FI31" s="13">
        <v>3</v>
      </c>
      <c r="FJ31" s="14">
        <f t="shared" si="80"/>
        <v>13.65</v>
      </c>
      <c r="FK31" s="9">
        <v>1</v>
      </c>
      <c r="FL31" s="9">
        <f t="shared" si="81"/>
        <v>4.550000000000001</v>
      </c>
      <c r="FM31" s="9">
        <v>1</v>
      </c>
      <c r="FN31" s="9">
        <f t="shared" si="82"/>
        <v>4.550000000000001</v>
      </c>
      <c r="FO31" s="9">
        <v>1</v>
      </c>
      <c r="FP31" s="9">
        <f t="shared" si="83"/>
        <v>4.550000000000001</v>
      </c>
      <c r="FQ31" s="13">
        <v>4</v>
      </c>
      <c r="FR31" s="13">
        <f t="shared" si="84"/>
        <v>18.200000000000003</v>
      </c>
      <c r="FS31" s="13">
        <v>3</v>
      </c>
      <c r="FT31" s="14">
        <f t="shared" si="85"/>
        <v>13.65</v>
      </c>
      <c r="FU31" s="9">
        <v>1</v>
      </c>
      <c r="FV31" s="9">
        <f t="shared" si="86"/>
        <v>4.550000000000001</v>
      </c>
      <c r="FW31" s="13">
        <v>3</v>
      </c>
      <c r="FX31" s="13">
        <f t="shared" si="87"/>
        <v>13.65</v>
      </c>
      <c r="FY31" s="13">
        <v>2</v>
      </c>
      <c r="FZ31" s="13">
        <f t="shared" si="88"/>
        <v>9.100000000000001</v>
      </c>
      <c r="GA31" s="13">
        <v>1</v>
      </c>
      <c r="GB31" s="13">
        <f t="shared" si="89"/>
        <v>4.550000000000001</v>
      </c>
      <c r="GC31" s="13">
        <v>1</v>
      </c>
      <c r="GD31" s="14">
        <f t="shared" si="90"/>
        <v>4.550000000000001</v>
      </c>
      <c r="GE31" s="9">
        <v>0</v>
      </c>
      <c r="GF31" s="11">
        <f t="shared" si="91"/>
        <v>0</v>
      </c>
    </row>
    <row r="32" spans="1:188" s="15" customFormat="1" ht="15">
      <c r="A32" s="15">
        <f>C57*0.01</f>
        <v>0.1</v>
      </c>
      <c r="B32" s="11" t="s">
        <v>52</v>
      </c>
      <c r="C32" s="12">
        <v>0</v>
      </c>
      <c r="D32" s="12">
        <f t="shared" si="93"/>
        <v>0</v>
      </c>
      <c r="E32" s="13">
        <v>0</v>
      </c>
      <c r="F32" s="13">
        <f t="shared" si="1"/>
        <v>0</v>
      </c>
      <c r="G32" s="13">
        <v>1</v>
      </c>
      <c r="H32" s="13">
        <f t="shared" si="2"/>
        <v>0.5</v>
      </c>
      <c r="I32" s="13">
        <v>3</v>
      </c>
      <c r="J32" s="13">
        <f t="shared" si="3"/>
        <v>1.5000000000000002</v>
      </c>
      <c r="K32" s="13">
        <v>1</v>
      </c>
      <c r="L32" s="13">
        <f t="shared" si="4"/>
        <v>0.5</v>
      </c>
      <c r="M32" s="13">
        <v>2</v>
      </c>
      <c r="N32" s="9">
        <f t="shared" si="5"/>
        <v>1</v>
      </c>
      <c r="O32" s="9">
        <v>0</v>
      </c>
      <c r="P32" s="9">
        <f t="shared" si="6"/>
        <v>0</v>
      </c>
      <c r="Q32" s="9">
        <v>0</v>
      </c>
      <c r="R32" s="9">
        <f t="shared" si="7"/>
        <v>0</v>
      </c>
      <c r="S32" s="9">
        <v>2</v>
      </c>
      <c r="T32" s="9">
        <f t="shared" si="8"/>
        <v>1</v>
      </c>
      <c r="U32" s="13">
        <v>1</v>
      </c>
      <c r="V32" s="14">
        <f t="shared" si="9"/>
        <v>0.5</v>
      </c>
      <c r="W32" s="9">
        <v>0</v>
      </c>
      <c r="X32" s="9">
        <f t="shared" si="10"/>
        <v>0</v>
      </c>
      <c r="Y32" s="13">
        <v>1</v>
      </c>
      <c r="Z32" s="13">
        <f t="shared" si="11"/>
        <v>0.5</v>
      </c>
      <c r="AA32" s="13">
        <v>0</v>
      </c>
      <c r="AB32" s="13">
        <f t="shared" si="12"/>
        <v>0</v>
      </c>
      <c r="AC32" s="13">
        <v>5</v>
      </c>
      <c r="AD32" s="13">
        <f t="shared" si="13"/>
        <v>2.5</v>
      </c>
      <c r="AE32" s="13">
        <v>2</v>
      </c>
      <c r="AF32" s="14">
        <f t="shared" si="14"/>
        <v>1</v>
      </c>
      <c r="AG32" s="9">
        <v>0</v>
      </c>
      <c r="AH32" s="9">
        <f t="shared" si="15"/>
        <v>0</v>
      </c>
      <c r="AI32" s="9">
        <v>0</v>
      </c>
      <c r="AJ32" s="9">
        <f t="shared" si="16"/>
        <v>0</v>
      </c>
      <c r="AK32" s="9">
        <v>0</v>
      </c>
      <c r="AL32" s="9">
        <f t="shared" si="17"/>
        <v>0</v>
      </c>
      <c r="AM32" s="9">
        <v>0</v>
      </c>
      <c r="AN32" s="9">
        <f t="shared" si="18"/>
        <v>0</v>
      </c>
      <c r="AO32" s="9">
        <v>0</v>
      </c>
      <c r="AP32" s="9">
        <f t="shared" si="19"/>
        <v>0</v>
      </c>
      <c r="AQ32" s="9">
        <v>0</v>
      </c>
      <c r="AR32" s="9">
        <f t="shared" si="20"/>
        <v>0</v>
      </c>
      <c r="AS32" s="9">
        <v>0</v>
      </c>
      <c r="AT32" s="9">
        <f t="shared" si="21"/>
        <v>0</v>
      </c>
      <c r="AU32" s="9">
        <v>0</v>
      </c>
      <c r="AV32" s="9">
        <f t="shared" si="22"/>
        <v>0</v>
      </c>
      <c r="AW32" s="13">
        <v>1</v>
      </c>
      <c r="AX32" s="9">
        <f t="shared" si="23"/>
        <v>0.5</v>
      </c>
      <c r="AY32" s="13">
        <v>3</v>
      </c>
      <c r="AZ32" s="13">
        <f t="shared" si="24"/>
        <v>4.500000000000001</v>
      </c>
      <c r="BA32" s="13">
        <v>3</v>
      </c>
      <c r="BB32" s="13">
        <f t="shared" si="25"/>
        <v>4.500000000000001</v>
      </c>
      <c r="BC32" s="13">
        <v>5</v>
      </c>
      <c r="BD32" s="13">
        <f t="shared" si="26"/>
        <v>7.5</v>
      </c>
      <c r="BE32" s="13">
        <v>1</v>
      </c>
      <c r="BF32" s="13">
        <f t="shared" si="27"/>
        <v>1.5</v>
      </c>
      <c r="BG32" s="13">
        <v>0</v>
      </c>
      <c r="BH32" s="13">
        <f t="shared" si="28"/>
        <v>0</v>
      </c>
      <c r="BI32" s="13">
        <v>4</v>
      </c>
      <c r="BJ32" s="13">
        <f t="shared" si="29"/>
        <v>6</v>
      </c>
      <c r="BK32" s="13">
        <v>4</v>
      </c>
      <c r="BL32" s="9">
        <f t="shared" si="30"/>
        <v>6</v>
      </c>
      <c r="BM32" s="13">
        <v>5</v>
      </c>
      <c r="BN32" s="13">
        <f t="shared" si="31"/>
        <v>12.5</v>
      </c>
      <c r="BO32" s="13">
        <v>5</v>
      </c>
      <c r="BP32" s="13">
        <f t="shared" si="32"/>
        <v>12.5</v>
      </c>
      <c r="BQ32" s="13">
        <v>3</v>
      </c>
      <c r="BR32" s="13">
        <f t="shared" si="33"/>
        <v>7.500000000000001</v>
      </c>
      <c r="BS32" s="13">
        <v>5</v>
      </c>
      <c r="BT32" s="9">
        <f t="shared" si="34"/>
        <v>12.5</v>
      </c>
      <c r="BU32" s="13">
        <v>4</v>
      </c>
      <c r="BV32" s="13">
        <f t="shared" si="35"/>
        <v>6</v>
      </c>
      <c r="BW32" s="13">
        <v>3</v>
      </c>
      <c r="BX32" s="13">
        <f t="shared" si="36"/>
        <v>4.500000000000001</v>
      </c>
      <c r="BY32" s="13">
        <v>4</v>
      </c>
      <c r="BZ32" s="13">
        <f t="shared" si="37"/>
        <v>6</v>
      </c>
      <c r="CA32" s="13">
        <v>5</v>
      </c>
      <c r="CB32" s="13">
        <f t="shared" si="38"/>
        <v>7.5</v>
      </c>
      <c r="CC32" s="13">
        <v>4</v>
      </c>
      <c r="CD32" s="13">
        <f t="shared" si="39"/>
        <v>6</v>
      </c>
      <c r="CE32" s="13">
        <v>3</v>
      </c>
      <c r="CF32" s="13">
        <f t="shared" si="40"/>
        <v>4.500000000000001</v>
      </c>
      <c r="CG32" s="13">
        <v>4</v>
      </c>
      <c r="CH32" s="13">
        <f t="shared" si="41"/>
        <v>6</v>
      </c>
      <c r="CI32" s="13">
        <v>2</v>
      </c>
      <c r="CJ32" s="13">
        <f t="shared" si="42"/>
        <v>3</v>
      </c>
      <c r="CK32" s="13">
        <v>4</v>
      </c>
      <c r="CL32" s="13">
        <f t="shared" si="43"/>
        <v>6</v>
      </c>
      <c r="CM32" s="13">
        <v>3</v>
      </c>
      <c r="CN32" s="14">
        <f t="shared" si="44"/>
        <v>4.500000000000001</v>
      </c>
      <c r="CO32" s="9">
        <v>0</v>
      </c>
      <c r="CP32" s="9">
        <f t="shared" si="45"/>
        <v>0</v>
      </c>
      <c r="CQ32" s="13">
        <v>3</v>
      </c>
      <c r="CR32" s="13">
        <f t="shared" si="46"/>
        <v>4.500000000000001</v>
      </c>
      <c r="CS32" s="13">
        <v>4</v>
      </c>
      <c r="CT32" s="13">
        <f t="shared" si="47"/>
        <v>6</v>
      </c>
      <c r="CU32" s="13">
        <v>4</v>
      </c>
      <c r="CV32" s="13">
        <f t="shared" si="48"/>
        <v>0.4</v>
      </c>
      <c r="CW32" s="13">
        <v>1</v>
      </c>
      <c r="CX32" s="13">
        <f t="shared" si="49"/>
        <v>1.5</v>
      </c>
      <c r="CY32" s="13">
        <v>1</v>
      </c>
      <c r="CZ32" s="9">
        <f t="shared" si="50"/>
        <v>1.5</v>
      </c>
      <c r="DA32" s="13">
        <v>5</v>
      </c>
      <c r="DB32" s="14">
        <f t="shared" si="51"/>
        <v>1</v>
      </c>
      <c r="DC32" s="12">
        <v>5</v>
      </c>
      <c r="DD32" s="12">
        <f t="shared" si="52"/>
        <v>1</v>
      </c>
      <c r="DE32" s="12">
        <v>3</v>
      </c>
      <c r="DF32" s="12">
        <f t="shared" si="53"/>
        <v>0.6000000000000001</v>
      </c>
      <c r="DG32" s="13">
        <v>3</v>
      </c>
      <c r="DH32" s="13">
        <f t="shared" si="54"/>
        <v>0.6000000000000001</v>
      </c>
      <c r="DI32" s="13">
        <v>1</v>
      </c>
      <c r="DJ32" s="13">
        <f t="shared" si="92"/>
        <v>0.2</v>
      </c>
      <c r="DK32" s="13">
        <v>5</v>
      </c>
      <c r="DL32" s="14">
        <f t="shared" si="55"/>
        <v>1</v>
      </c>
      <c r="DM32" s="14">
        <v>0</v>
      </c>
      <c r="DN32" s="14">
        <f t="shared" si="56"/>
        <v>0</v>
      </c>
      <c r="DO32" s="12">
        <v>5</v>
      </c>
      <c r="DP32" s="12">
        <f t="shared" si="57"/>
        <v>1</v>
      </c>
      <c r="DQ32" s="13">
        <v>4</v>
      </c>
      <c r="DR32" s="13">
        <f t="shared" si="58"/>
        <v>0.8</v>
      </c>
      <c r="DS32" s="13">
        <v>4</v>
      </c>
      <c r="DT32" s="13">
        <f t="shared" si="59"/>
        <v>1.2000000000000002</v>
      </c>
      <c r="DU32" s="13">
        <v>5</v>
      </c>
      <c r="DV32" s="13">
        <f t="shared" si="60"/>
        <v>1.5</v>
      </c>
      <c r="DW32" s="13">
        <v>4</v>
      </c>
      <c r="DX32" s="13">
        <f t="shared" si="61"/>
        <v>1.2000000000000002</v>
      </c>
      <c r="DY32" s="13">
        <v>3</v>
      </c>
      <c r="DZ32" s="14">
        <f t="shared" si="62"/>
        <v>3.9000000000000004</v>
      </c>
      <c r="EA32" s="9">
        <v>0</v>
      </c>
      <c r="EB32" s="9">
        <f t="shared" si="63"/>
        <v>0</v>
      </c>
      <c r="EC32" s="9">
        <v>0</v>
      </c>
      <c r="ED32" s="9">
        <f t="shared" si="64"/>
        <v>0</v>
      </c>
      <c r="EE32" s="9">
        <v>0</v>
      </c>
      <c r="EF32" s="9">
        <f t="shared" si="65"/>
        <v>0</v>
      </c>
      <c r="EG32" s="13">
        <v>4</v>
      </c>
      <c r="EH32" s="13">
        <f t="shared" si="66"/>
        <v>2.8000000000000003</v>
      </c>
      <c r="EI32" s="13">
        <v>5</v>
      </c>
      <c r="EJ32" s="13">
        <f t="shared" si="67"/>
        <v>3.5</v>
      </c>
      <c r="EK32" s="13">
        <v>4</v>
      </c>
      <c r="EL32" s="13">
        <f t="shared" si="68"/>
        <v>2.8000000000000003</v>
      </c>
      <c r="EM32" s="13">
        <v>1</v>
      </c>
      <c r="EN32" s="13">
        <f t="shared" si="69"/>
        <v>0.7000000000000001</v>
      </c>
      <c r="EO32" s="13">
        <v>5</v>
      </c>
      <c r="EP32" s="13">
        <f t="shared" si="70"/>
        <v>3.5</v>
      </c>
      <c r="EQ32" s="13">
        <v>5</v>
      </c>
      <c r="ER32" s="13">
        <f t="shared" si="71"/>
        <v>2.5</v>
      </c>
      <c r="ES32" s="13">
        <v>5</v>
      </c>
      <c r="ET32" s="13">
        <f t="shared" si="72"/>
        <v>2.5</v>
      </c>
      <c r="EU32" s="13">
        <v>4</v>
      </c>
      <c r="EV32" s="13">
        <f t="shared" si="73"/>
        <v>2</v>
      </c>
      <c r="EW32" s="13">
        <v>5</v>
      </c>
      <c r="EX32" s="9">
        <f t="shared" si="74"/>
        <v>2.5</v>
      </c>
      <c r="EY32" s="13">
        <v>5</v>
      </c>
      <c r="EZ32" s="13">
        <f t="shared" si="75"/>
        <v>5</v>
      </c>
      <c r="FA32" s="13">
        <v>5</v>
      </c>
      <c r="FB32" s="13">
        <f t="shared" si="76"/>
        <v>5</v>
      </c>
      <c r="FC32" s="13">
        <v>5</v>
      </c>
      <c r="FD32" s="13">
        <f t="shared" si="77"/>
        <v>5</v>
      </c>
      <c r="FE32" s="13">
        <v>5</v>
      </c>
      <c r="FF32" s="13">
        <f t="shared" si="78"/>
        <v>5</v>
      </c>
      <c r="FG32" s="13">
        <v>5</v>
      </c>
      <c r="FH32" s="9">
        <f t="shared" si="79"/>
        <v>5</v>
      </c>
      <c r="FI32" s="13">
        <v>4</v>
      </c>
      <c r="FJ32" s="14">
        <f t="shared" si="80"/>
        <v>5.2</v>
      </c>
      <c r="FK32" s="9">
        <v>0</v>
      </c>
      <c r="FL32" s="9">
        <f t="shared" si="81"/>
        <v>0</v>
      </c>
      <c r="FM32" s="9">
        <v>0</v>
      </c>
      <c r="FN32" s="9">
        <f t="shared" si="82"/>
        <v>0</v>
      </c>
      <c r="FO32" s="9">
        <v>0</v>
      </c>
      <c r="FP32" s="9">
        <f t="shared" si="83"/>
        <v>0</v>
      </c>
      <c r="FQ32" s="13">
        <v>5</v>
      </c>
      <c r="FR32" s="13">
        <f t="shared" si="84"/>
        <v>6.5</v>
      </c>
      <c r="FS32" s="13">
        <v>5</v>
      </c>
      <c r="FT32" s="14">
        <f t="shared" si="85"/>
        <v>6.5</v>
      </c>
      <c r="FU32" s="9">
        <v>0</v>
      </c>
      <c r="FV32" s="9">
        <f t="shared" si="86"/>
        <v>0</v>
      </c>
      <c r="FW32" s="13">
        <v>4</v>
      </c>
      <c r="FX32" s="13">
        <f t="shared" si="87"/>
        <v>5.2</v>
      </c>
      <c r="FY32" s="13">
        <v>2</v>
      </c>
      <c r="FZ32" s="13">
        <f t="shared" si="88"/>
        <v>2.6</v>
      </c>
      <c r="GA32" s="13">
        <v>4</v>
      </c>
      <c r="GB32" s="13">
        <f t="shared" si="89"/>
        <v>5.2</v>
      </c>
      <c r="GC32" s="13">
        <v>4</v>
      </c>
      <c r="GD32" s="14">
        <f t="shared" si="90"/>
        <v>5.2</v>
      </c>
      <c r="GE32" s="9">
        <v>0</v>
      </c>
      <c r="GF32" s="11">
        <f t="shared" si="91"/>
        <v>0</v>
      </c>
    </row>
    <row r="33" spans="1:188" s="15" customFormat="1" ht="15">
      <c r="A33" s="15">
        <f>(C51+C53+C54)*0.01</f>
        <v>0.55</v>
      </c>
      <c r="B33" s="11" t="s">
        <v>144</v>
      </c>
      <c r="C33" s="12">
        <v>0</v>
      </c>
      <c r="D33" s="12">
        <f t="shared" si="93"/>
        <v>0</v>
      </c>
      <c r="E33" s="13">
        <v>0</v>
      </c>
      <c r="F33" s="13">
        <f t="shared" si="1"/>
        <v>0</v>
      </c>
      <c r="G33" s="13">
        <v>2</v>
      </c>
      <c r="H33" s="13">
        <f t="shared" si="2"/>
        <v>5.5</v>
      </c>
      <c r="I33" s="13">
        <v>2</v>
      </c>
      <c r="J33" s="13">
        <f t="shared" si="3"/>
        <v>5.5</v>
      </c>
      <c r="K33" s="13">
        <v>2</v>
      </c>
      <c r="L33" s="13">
        <f t="shared" si="4"/>
        <v>5.5</v>
      </c>
      <c r="M33" s="13">
        <v>2</v>
      </c>
      <c r="N33" s="9">
        <f t="shared" si="5"/>
        <v>5.5</v>
      </c>
      <c r="O33" s="9">
        <v>0</v>
      </c>
      <c r="P33" s="9">
        <f t="shared" si="6"/>
        <v>0</v>
      </c>
      <c r="Q33" s="9">
        <v>0</v>
      </c>
      <c r="R33" s="9">
        <f t="shared" si="7"/>
        <v>0</v>
      </c>
      <c r="S33" s="9">
        <v>1</v>
      </c>
      <c r="T33" s="9">
        <f t="shared" si="8"/>
        <v>2.75</v>
      </c>
      <c r="U33" s="13">
        <v>3</v>
      </c>
      <c r="V33" s="14">
        <f t="shared" si="9"/>
        <v>8.25</v>
      </c>
      <c r="W33" s="9">
        <v>0</v>
      </c>
      <c r="X33" s="9">
        <f t="shared" si="10"/>
        <v>0</v>
      </c>
      <c r="Y33" s="13">
        <v>1</v>
      </c>
      <c r="Z33" s="13">
        <f t="shared" si="11"/>
        <v>2.75</v>
      </c>
      <c r="AA33" s="13">
        <v>1</v>
      </c>
      <c r="AB33" s="13">
        <f t="shared" si="12"/>
        <v>2.75</v>
      </c>
      <c r="AC33" s="13">
        <v>1</v>
      </c>
      <c r="AD33" s="13">
        <f t="shared" si="13"/>
        <v>2.75</v>
      </c>
      <c r="AE33" s="13">
        <v>1</v>
      </c>
      <c r="AF33" s="14">
        <f t="shared" si="14"/>
        <v>2.75</v>
      </c>
      <c r="AG33" s="9">
        <v>0</v>
      </c>
      <c r="AH33" s="9">
        <f t="shared" si="15"/>
        <v>0</v>
      </c>
      <c r="AI33" s="9">
        <v>0</v>
      </c>
      <c r="AJ33" s="9">
        <f t="shared" si="16"/>
        <v>0</v>
      </c>
      <c r="AK33" s="9">
        <v>0</v>
      </c>
      <c r="AL33" s="9">
        <f t="shared" si="17"/>
        <v>0</v>
      </c>
      <c r="AM33" s="9">
        <v>0</v>
      </c>
      <c r="AN33" s="9">
        <f t="shared" si="18"/>
        <v>0</v>
      </c>
      <c r="AO33" s="9">
        <v>0</v>
      </c>
      <c r="AP33" s="9">
        <f t="shared" si="19"/>
        <v>0</v>
      </c>
      <c r="AQ33" s="9">
        <v>0</v>
      </c>
      <c r="AR33" s="9">
        <f t="shared" si="20"/>
        <v>0</v>
      </c>
      <c r="AS33" s="9">
        <v>0</v>
      </c>
      <c r="AT33" s="9">
        <f t="shared" si="21"/>
        <v>0</v>
      </c>
      <c r="AU33" s="9">
        <v>0</v>
      </c>
      <c r="AV33" s="9">
        <f t="shared" si="22"/>
        <v>0</v>
      </c>
      <c r="AW33" s="13">
        <v>1</v>
      </c>
      <c r="AX33" s="9">
        <f t="shared" si="23"/>
        <v>2.75</v>
      </c>
      <c r="AY33" s="13">
        <v>1</v>
      </c>
      <c r="AZ33" s="13">
        <f t="shared" si="24"/>
        <v>8.25</v>
      </c>
      <c r="BA33" s="13">
        <v>1</v>
      </c>
      <c r="BB33" s="13">
        <f t="shared" si="25"/>
        <v>8.25</v>
      </c>
      <c r="BC33" s="13">
        <v>2</v>
      </c>
      <c r="BD33" s="13">
        <f t="shared" si="26"/>
        <v>16.5</v>
      </c>
      <c r="BE33" s="13">
        <v>1</v>
      </c>
      <c r="BF33" s="13">
        <f t="shared" si="27"/>
        <v>8.25</v>
      </c>
      <c r="BG33" s="13">
        <v>0</v>
      </c>
      <c r="BH33" s="13">
        <f t="shared" si="28"/>
        <v>0</v>
      </c>
      <c r="BI33" s="13">
        <v>3</v>
      </c>
      <c r="BJ33" s="13">
        <f t="shared" si="29"/>
        <v>24.750000000000004</v>
      </c>
      <c r="BK33" s="13">
        <v>3</v>
      </c>
      <c r="BL33" s="9">
        <f t="shared" si="30"/>
        <v>24.750000000000004</v>
      </c>
      <c r="BM33" s="13">
        <v>1</v>
      </c>
      <c r="BN33" s="13">
        <f t="shared" si="31"/>
        <v>13.750000000000002</v>
      </c>
      <c r="BO33" s="13">
        <v>1</v>
      </c>
      <c r="BP33" s="13">
        <f t="shared" si="32"/>
        <v>13.750000000000002</v>
      </c>
      <c r="BQ33" s="13">
        <v>1</v>
      </c>
      <c r="BR33" s="13">
        <f t="shared" si="33"/>
        <v>13.750000000000002</v>
      </c>
      <c r="BS33" s="13">
        <v>1</v>
      </c>
      <c r="BT33" s="9">
        <f t="shared" si="34"/>
        <v>13.750000000000002</v>
      </c>
      <c r="BU33" s="13">
        <v>1</v>
      </c>
      <c r="BV33" s="13">
        <f t="shared" si="35"/>
        <v>8.25</v>
      </c>
      <c r="BW33" s="13">
        <v>1</v>
      </c>
      <c r="BX33" s="13">
        <f t="shared" si="36"/>
        <v>8.25</v>
      </c>
      <c r="BY33" s="13">
        <v>3</v>
      </c>
      <c r="BZ33" s="13">
        <f t="shared" si="37"/>
        <v>24.750000000000004</v>
      </c>
      <c r="CA33" s="13">
        <v>1</v>
      </c>
      <c r="CB33" s="13">
        <f t="shared" si="38"/>
        <v>8.25</v>
      </c>
      <c r="CC33" s="13">
        <v>3</v>
      </c>
      <c r="CD33" s="13">
        <f t="shared" si="39"/>
        <v>24.750000000000004</v>
      </c>
      <c r="CE33" s="13">
        <v>2</v>
      </c>
      <c r="CF33" s="13">
        <f t="shared" si="40"/>
        <v>16.5</v>
      </c>
      <c r="CG33" s="13">
        <v>1</v>
      </c>
      <c r="CH33" s="13">
        <f t="shared" si="41"/>
        <v>8.25</v>
      </c>
      <c r="CI33" s="13">
        <v>3</v>
      </c>
      <c r="CJ33" s="13">
        <f t="shared" si="42"/>
        <v>24.750000000000004</v>
      </c>
      <c r="CK33" s="13">
        <v>3</v>
      </c>
      <c r="CL33" s="13">
        <f t="shared" si="43"/>
        <v>24.750000000000004</v>
      </c>
      <c r="CM33" s="13">
        <v>1</v>
      </c>
      <c r="CN33" s="14">
        <f t="shared" si="44"/>
        <v>8.25</v>
      </c>
      <c r="CO33" s="9">
        <v>0</v>
      </c>
      <c r="CP33" s="9">
        <f t="shared" si="45"/>
        <v>0</v>
      </c>
      <c r="CQ33" s="13">
        <v>3</v>
      </c>
      <c r="CR33" s="13">
        <f t="shared" si="46"/>
        <v>24.750000000000004</v>
      </c>
      <c r="CS33" s="13">
        <v>4</v>
      </c>
      <c r="CT33" s="13">
        <f t="shared" si="47"/>
        <v>33</v>
      </c>
      <c r="CU33" s="13">
        <v>3</v>
      </c>
      <c r="CV33" s="13">
        <f t="shared" si="48"/>
        <v>1.6500000000000001</v>
      </c>
      <c r="CW33" s="13">
        <v>1</v>
      </c>
      <c r="CX33" s="13">
        <f t="shared" si="49"/>
        <v>8.25</v>
      </c>
      <c r="CY33" s="13">
        <v>1</v>
      </c>
      <c r="CZ33" s="9">
        <f t="shared" si="50"/>
        <v>8.25</v>
      </c>
      <c r="DA33" s="13">
        <v>1</v>
      </c>
      <c r="DB33" s="14">
        <f t="shared" si="51"/>
        <v>1.1</v>
      </c>
      <c r="DC33" s="12">
        <v>1</v>
      </c>
      <c r="DD33" s="12">
        <f t="shared" si="52"/>
        <v>1.1</v>
      </c>
      <c r="DE33" s="12">
        <v>1</v>
      </c>
      <c r="DF33" s="12">
        <f t="shared" si="53"/>
        <v>1.1</v>
      </c>
      <c r="DG33" s="13">
        <v>1</v>
      </c>
      <c r="DH33" s="13">
        <f t="shared" si="54"/>
        <v>1.1</v>
      </c>
      <c r="DI33" s="13">
        <v>1</v>
      </c>
      <c r="DJ33" s="13">
        <f t="shared" si="92"/>
        <v>1.1</v>
      </c>
      <c r="DK33" s="13">
        <v>1</v>
      </c>
      <c r="DL33" s="14">
        <f t="shared" si="55"/>
        <v>1.1</v>
      </c>
      <c r="DM33" s="14">
        <v>0</v>
      </c>
      <c r="DN33" s="14">
        <f t="shared" si="56"/>
        <v>0</v>
      </c>
      <c r="DO33" s="12">
        <v>1</v>
      </c>
      <c r="DP33" s="12">
        <f t="shared" si="57"/>
        <v>1.1</v>
      </c>
      <c r="DQ33" s="13">
        <v>1</v>
      </c>
      <c r="DR33" s="13">
        <f t="shared" si="58"/>
        <v>1.1</v>
      </c>
      <c r="DS33" s="13">
        <v>1</v>
      </c>
      <c r="DT33" s="13">
        <f t="shared" si="59"/>
        <v>1.6500000000000001</v>
      </c>
      <c r="DU33" s="13">
        <v>1</v>
      </c>
      <c r="DV33" s="13">
        <f t="shared" si="60"/>
        <v>1.6500000000000001</v>
      </c>
      <c r="DW33" s="13">
        <v>1</v>
      </c>
      <c r="DX33" s="13">
        <f t="shared" si="61"/>
        <v>1.6500000000000001</v>
      </c>
      <c r="DY33" s="13">
        <v>3</v>
      </c>
      <c r="DZ33" s="14">
        <f t="shared" si="62"/>
        <v>21.450000000000003</v>
      </c>
      <c r="EA33" s="9">
        <v>0</v>
      </c>
      <c r="EB33" s="9">
        <f t="shared" si="63"/>
        <v>0</v>
      </c>
      <c r="EC33" s="9">
        <v>0</v>
      </c>
      <c r="ED33" s="9">
        <f t="shared" si="64"/>
        <v>0</v>
      </c>
      <c r="EE33" s="9">
        <v>0</v>
      </c>
      <c r="EF33" s="9">
        <f t="shared" si="65"/>
        <v>0</v>
      </c>
      <c r="EG33" s="13">
        <v>1</v>
      </c>
      <c r="EH33" s="13">
        <f t="shared" si="66"/>
        <v>3.8500000000000005</v>
      </c>
      <c r="EI33" s="13">
        <v>1</v>
      </c>
      <c r="EJ33" s="13">
        <f t="shared" si="67"/>
        <v>3.8500000000000005</v>
      </c>
      <c r="EK33" s="13">
        <v>1</v>
      </c>
      <c r="EL33" s="13">
        <f t="shared" si="68"/>
        <v>3.8500000000000005</v>
      </c>
      <c r="EM33" s="13">
        <v>2</v>
      </c>
      <c r="EN33" s="13">
        <f t="shared" si="69"/>
        <v>7.700000000000001</v>
      </c>
      <c r="EO33" s="13">
        <v>1</v>
      </c>
      <c r="EP33" s="13">
        <f t="shared" si="70"/>
        <v>3.8500000000000005</v>
      </c>
      <c r="EQ33" s="13">
        <v>1</v>
      </c>
      <c r="ER33" s="13">
        <f t="shared" si="71"/>
        <v>2.75</v>
      </c>
      <c r="ES33" s="13">
        <v>1</v>
      </c>
      <c r="ET33" s="13">
        <f t="shared" si="72"/>
        <v>2.75</v>
      </c>
      <c r="EU33" s="13">
        <v>1</v>
      </c>
      <c r="EV33" s="13">
        <f t="shared" si="73"/>
        <v>2.75</v>
      </c>
      <c r="EW33" s="13">
        <v>1</v>
      </c>
      <c r="EX33" s="9">
        <f t="shared" si="74"/>
        <v>2.75</v>
      </c>
      <c r="EY33" s="13">
        <v>1</v>
      </c>
      <c r="EZ33" s="13">
        <f t="shared" si="75"/>
        <v>5.5</v>
      </c>
      <c r="FA33" s="13">
        <v>1</v>
      </c>
      <c r="FB33" s="13">
        <f t="shared" si="76"/>
        <v>5.5</v>
      </c>
      <c r="FC33" s="13">
        <v>1</v>
      </c>
      <c r="FD33" s="13">
        <f t="shared" si="77"/>
        <v>5.5</v>
      </c>
      <c r="FE33" s="13">
        <v>1</v>
      </c>
      <c r="FF33" s="13">
        <f t="shared" si="78"/>
        <v>5.5</v>
      </c>
      <c r="FG33" s="13">
        <v>1</v>
      </c>
      <c r="FH33" s="9">
        <f t="shared" si="79"/>
        <v>5.5</v>
      </c>
      <c r="FI33" s="13">
        <v>1</v>
      </c>
      <c r="FJ33" s="14">
        <f t="shared" si="80"/>
        <v>7.15</v>
      </c>
      <c r="FK33" s="9">
        <v>0</v>
      </c>
      <c r="FL33" s="9">
        <f t="shared" si="81"/>
        <v>0</v>
      </c>
      <c r="FM33" s="9">
        <v>0</v>
      </c>
      <c r="FN33" s="9">
        <f t="shared" si="82"/>
        <v>0</v>
      </c>
      <c r="FO33" s="9">
        <v>0</v>
      </c>
      <c r="FP33" s="9">
        <f t="shared" si="83"/>
        <v>0</v>
      </c>
      <c r="FQ33" s="13">
        <v>1</v>
      </c>
      <c r="FR33" s="13">
        <f t="shared" si="84"/>
        <v>7.15</v>
      </c>
      <c r="FS33" s="13">
        <v>1</v>
      </c>
      <c r="FT33" s="14">
        <f t="shared" si="85"/>
        <v>7.15</v>
      </c>
      <c r="FU33" s="9">
        <v>0</v>
      </c>
      <c r="FV33" s="9">
        <f t="shared" si="86"/>
        <v>0</v>
      </c>
      <c r="FW33" s="13">
        <v>1</v>
      </c>
      <c r="FX33" s="13">
        <f t="shared" si="87"/>
        <v>7.15</v>
      </c>
      <c r="FY33" s="13">
        <v>1</v>
      </c>
      <c r="FZ33" s="13">
        <f t="shared" si="88"/>
        <v>7.15</v>
      </c>
      <c r="GA33" s="13">
        <v>1</v>
      </c>
      <c r="GB33" s="13">
        <f t="shared" si="89"/>
        <v>7.15</v>
      </c>
      <c r="GC33" s="13">
        <v>1</v>
      </c>
      <c r="GD33" s="14">
        <f t="shared" si="90"/>
        <v>7.15</v>
      </c>
      <c r="GE33" s="9">
        <v>0</v>
      </c>
      <c r="GF33" s="11">
        <f t="shared" si="91"/>
        <v>0</v>
      </c>
    </row>
    <row r="34" spans="1:188" s="15" customFormat="1" ht="15">
      <c r="A34" s="15">
        <f>C57*0.01</f>
        <v>0.1</v>
      </c>
      <c r="B34" s="11" t="s">
        <v>199</v>
      </c>
      <c r="C34" s="12">
        <v>0</v>
      </c>
      <c r="D34" s="12">
        <f t="shared" si="93"/>
        <v>0</v>
      </c>
      <c r="E34" s="13">
        <v>0</v>
      </c>
      <c r="F34" s="13">
        <f t="shared" si="1"/>
        <v>0</v>
      </c>
      <c r="G34" s="13">
        <v>2</v>
      </c>
      <c r="H34" s="13">
        <f t="shared" si="2"/>
        <v>1</v>
      </c>
      <c r="I34" s="13">
        <v>1</v>
      </c>
      <c r="J34" s="13">
        <f t="shared" si="3"/>
        <v>0.5</v>
      </c>
      <c r="K34" s="13">
        <v>1</v>
      </c>
      <c r="L34" s="13">
        <f t="shared" si="4"/>
        <v>0.5</v>
      </c>
      <c r="M34" s="13">
        <v>1</v>
      </c>
      <c r="N34" s="9">
        <f t="shared" si="5"/>
        <v>0.5</v>
      </c>
      <c r="O34" s="9">
        <v>0</v>
      </c>
      <c r="P34" s="9">
        <f t="shared" si="6"/>
        <v>0</v>
      </c>
      <c r="Q34" s="9">
        <v>0</v>
      </c>
      <c r="R34" s="9">
        <f t="shared" si="7"/>
        <v>0</v>
      </c>
      <c r="S34" s="9">
        <v>0</v>
      </c>
      <c r="T34" s="9">
        <f t="shared" si="8"/>
        <v>0</v>
      </c>
      <c r="U34" s="13">
        <v>1</v>
      </c>
      <c r="V34" s="14">
        <f t="shared" si="9"/>
        <v>0.5</v>
      </c>
      <c r="W34" s="9">
        <v>0</v>
      </c>
      <c r="X34" s="9">
        <f t="shared" si="10"/>
        <v>0</v>
      </c>
      <c r="Y34" s="13">
        <v>3</v>
      </c>
      <c r="Z34" s="13">
        <f t="shared" si="11"/>
        <v>1.5000000000000002</v>
      </c>
      <c r="AA34" s="13">
        <v>1</v>
      </c>
      <c r="AB34" s="13">
        <f t="shared" si="12"/>
        <v>0.5</v>
      </c>
      <c r="AC34" s="13">
        <v>1</v>
      </c>
      <c r="AD34" s="13">
        <f t="shared" si="13"/>
        <v>0.5</v>
      </c>
      <c r="AE34" s="13">
        <v>1</v>
      </c>
      <c r="AF34" s="14">
        <f t="shared" si="14"/>
        <v>0.5</v>
      </c>
      <c r="AG34" s="9">
        <v>0</v>
      </c>
      <c r="AH34" s="9">
        <f t="shared" si="15"/>
        <v>0</v>
      </c>
      <c r="AI34" s="9">
        <v>0</v>
      </c>
      <c r="AJ34" s="9">
        <f t="shared" si="16"/>
        <v>0</v>
      </c>
      <c r="AK34" s="9">
        <v>0</v>
      </c>
      <c r="AL34" s="9">
        <f t="shared" si="17"/>
        <v>0</v>
      </c>
      <c r="AM34" s="9">
        <v>0</v>
      </c>
      <c r="AN34" s="9">
        <f t="shared" si="18"/>
        <v>0</v>
      </c>
      <c r="AO34" s="9">
        <v>0</v>
      </c>
      <c r="AP34" s="9">
        <f t="shared" si="19"/>
        <v>0</v>
      </c>
      <c r="AQ34" s="9">
        <v>0</v>
      </c>
      <c r="AR34" s="9">
        <f t="shared" si="20"/>
        <v>0</v>
      </c>
      <c r="AS34" s="9">
        <v>0</v>
      </c>
      <c r="AT34" s="9">
        <f t="shared" si="21"/>
        <v>0</v>
      </c>
      <c r="AU34" s="9">
        <v>0</v>
      </c>
      <c r="AV34" s="9">
        <f t="shared" si="22"/>
        <v>0</v>
      </c>
      <c r="AW34" s="13">
        <v>1</v>
      </c>
      <c r="AX34" s="9">
        <f t="shared" si="23"/>
        <v>0.5</v>
      </c>
      <c r="AY34" s="13">
        <v>1</v>
      </c>
      <c r="AZ34" s="13">
        <f t="shared" si="24"/>
        <v>1.5</v>
      </c>
      <c r="BA34" s="13">
        <v>1</v>
      </c>
      <c r="BB34" s="13">
        <f t="shared" si="25"/>
        <v>1.5</v>
      </c>
      <c r="BC34" s="13">
        <v>1</v>
      </c>
      <c r="BD34" s="13">
        <f t="shared" si="26"/>
        <v>1.5</v>
      </c>
      <c r="BE34" s="13">
        <v>1</v>
      </c>
      <c r="BF34" s="13">
        <f t="shared" si="27"/>
        <v>1.5</v>
      </c>
      <c r="BG34" s="13">
        <v>1</v>
      </c>
      <c r="BH34" s="13">
        <f t="shared" si="28"/>
        <v>1.5</v>
      </c>
      <c r="BI34" s="13">
        <v>1</v>
      </c>
      <c r="BJ34" s="13">
        <f t="shared" si="29"/>
        <v>1.5</v>
      </c>
      <c r="BK34" s="13">
        <v>1</v>
      </c>
      <c r="BL34" s="9">
        <f t="shared" si="30"/>
        <v>1.5</v>
      </c>
      <c r="BM34" s="13">
        <v>1</v>
      </c>
      <c r="BN34" s="13">
        <f t="shared" si="31"/>
        <v>2.5</v>
      </c>
      <c r="BO34" s="13">
        <v>1</v>
      </c>
      <c r="BP34" s="13">
        <f t="shared" si="32"/>
        <v>2.5</v>
      </c>
      <c r="BQ34" s="13">
        <v>2</v>
      </c>
      <c r="BR34" s="13">
        <f t="shared" si="33"/>
        <v>5</v>
      </c>
      <c r="BS34" s="13">
        <v>1</v>
      </c>
      <c r="BT34" s="9">
        <f t="shared" si="34"/>
        <v>2.5</v>
      </c>
      <c r="BU34" s="13">
        <v>3</v>
      </c>
      <c r="BV34" s="13">
        <f t="shared" si="35"/>
        <v>4.500000000000001</v>
      </c>
      <c r="BW34" s="13">
        <v>3</v>
      </c>
      <c r="BX34" s="13">
        <f t="shared" si="36"/>
        <v>4.500000000000001</v>
      </c>
      <c r="BY34" s="13">
        <v>1</v>
      </c>
      <c r="BZ34" s="13">
        <f t="shared" si="37"/>
        <v>1.5</v>
      </c>
      <c r="CA34" s="13">
        <v>2</v>
      </c>
      <c r="CB34" s="13">
        <f t="shared" si="38"/>
        <v>3</v>
      </c>
      <c r="CC34" s="13">
        <v>1</v>
      </c>
      <c r="CD34" s="13">
        <f t="shared" si="39"/>
        <v>1.5</v>
      </c>
      <c r="CE34" s="13">
        <v>3</v>
      </c>
      <c r="CF34" s="13">
        <f t="shared" si="40"/>
        <v>4.500000000000001</v>
      </c>
      <c r="CG34" s="13">
        <v>4</v>
      </c>
      <c r="CH34" s="13">
        <f t="shared" si="41"/>
        <v>6</v>
      </c>
      <c r="CI34" s="13">
        <v>2</v>
      </c>
      <c r="CJ34" s="13">
        <f t="shared" si="42"/>
        <v>3</v>
      </c>
      <c r="CK34" s="13">
        <v>3</v>
      </c>
      <c r="CL34" s="13">
        <f t="shared" si="43"/>
        <v>4.500000000000001</v>
      </c>
      <c r="CM34" s="13">
        <v>3</v>
      </c>
      <c r="CN34" s="14">
        <f t="shared" si="44"/>
        <v>4.500000000000001</v>
      </c>
      <c r="CO34" s="9">
        <v>0</v>
      </c>
      <c r="CP34" s="9">
        <f t="shared" si="45"/>
        <v>0</v>
      </c>
      <c r="CQ34" s="13">
        <v>3</v>
      </c>
      <c r="CR34" s="13">
        <f t="shared" si="46"/>
        <v>4.500000000000001</v>
      </c>
      <c r="CS34" s="13">
        <v>1</v>
      </c>
      <c r="CT34" s="13">
        <f t="shared" si="47"/>
        <v>1.5</v>
      </c>
      <c r="CU34" s="13">
        <v>1</v>
      </c>
      <c r="CV34" s="13">
        <f t="shared" si="48"/>
        <v>0.1</v>
      </c>
      <c r="CW34" s="13">
        <v>5</v>
      </c>
      <c r="CX34" s="13">
        <f t="shared" si="49"/>
        <v>7.5</v>
      </c>
      <c r="CY34" s="13">
        <v>3</v>
      </c>
      <c r="CZ34" s="9">
        <f t="shared" si="50"/>
        <v>4.500000000000001</v>
      </c>
      <c r="DA34" s="13">
        <v>1</v>
      </c>
      <c r="DB34" s="14">
        <f t="shared" si="51"/>
        <v>0.2</v>
      </c>
      <c r="DC34" s="12">
        <v>2</v>
      </c>
      <c r="DD34" s="12">
        <f t="shared" si="52"/>
        <v>0.4</v>
      </c>
      <c r="DE34" s="12">
        <v>1</v>
      </c>
      <c r="DF34" s="12">
        <f t="shared" si="53"/>
        <v>0.2</v>
      </c>
      <c r="DG34" s="13">
        <v>2</v>
      </c>
      <c r="DH34" s="13">
        <f t="shared" si="54"/>
        <v>0.4</v>
      </c>
      <c r="DI34" s="13">
        <v>2</v>
      </c>
      <c r="DJ34" s="13">
        <f t="shared" si="92"/>
        <v>0.4</v>
      </c>
      <c r="DK34" s="13">
        <v>2</v>
      </c>
      <c r="DL34" s="14">
        <f t="shared" si="55"/>
        <v>0.4</v>
      </c>
      <c r="DM34" s="14">
        <v>0</v>
      </c>
      <c r="DN34" s="14">
        <f t="shared" si="56"/>
        <v>0</v>
      </c>
      <c r="DO34" s="12">
        <v>2</v>
      </c>
      <c r="DP34" s="12">
        <f t="shared" si="57"/>
        <v>0.4</v>
      </c>
      <c r="DQ34" s="13">
        <v>2</v>
      </c>
      <c r="DR34" s="13">
        <f t="shared" si="58"/>
        <v>0.4</v>
      </c>
      <c r="DS34" s="13">
        <v>3</v>
      </c>
      <c r="DT34" s="13">
        <f t="shared" si="59"/>
        <v>0.9000000000000001</v>
      </c>
      <c r="DU34" s="13">
        <v>1</v>
      </c>
      <c r="DV34" s="13">
        <f t="shared" si="60"/>
        <v>0.30000000000000004</v>
      </c>
      <c r="DW34" s="13">
        <v>3</v>
      </c>
      <c r="DX34" s="13">
        <f t="shared" si="61"/>
        <v>0.9000000000000001</v>
      </c>
      <c r="DY34" s="13">
        <v>1</v>
      </c>
      <c r="DZ34" s="14">
        <f t="shared" si="62"/>
        <v>1.3</v>
      </c>
      <c r="EA34" s="9">
        <v>0</v>
      </c>
      <c r="EB34" s="9">
        <f t="shared" si="63"/>
        <v>0</v>
      </c>
      <c r="EC34" s="9">
        <v>0</v>
      </c>
      <c r="ED34" s="9">
        <f t="shared" si="64"/>
        <v>0</v>
      </c>
      <c r="EE34" s="9">
        <v>0</v>
      </c>
      <c r="EF34" s="9">
        <f t="shared" si="65"/>
        <v>0</v>
      </c>
      <c r="EG34" s="13">
        <v>1</v>
      </c>
      <c r="EH34" s="13">
        <f t="shared" si="66"/>
        <v>0.7000000000000001</v>
      </c>
      <c r="EI34" s="13">
        <v>1</v>
      </c>
      <c r="EJ34" s="13">
        <f t="shared" si="67"/>
        <v>0.7000000000000001</v>
      </c>
      <c r="EK34" s="13">
        <v>1</v>
      </c>
      <c r="EL34" s="13">
        <f t="shared" si="68"/>
        <v>0.7000000000000001</v>
      </c>
      <c r="EM34" s="13">
        <v>2</v>
      </c>
      <c r="EN34" s="13">
        <f t="shared" si="69"/>
        <v>1.4000000000000001</v>
      </c>
      <c r="EO34" s="13">
        <v>1</v>
      </c>
      <c r="EP34" s="13">
        <f t="shared" si="70"/>
        <v>0.7000000000000001</v>
      </c>
      <c r="EQ34" s="13">
        <v>3</v>
      </c>
      <c r="ER34" s="13">
        <f t="shared" si="71"/>
        <v>1.5000000000000002</v>
      </c>
      <c r="ES34" s="13">
        <v>3</v>
      </c>
      <c r="ET34" s="13">
        <f t="shared" si="72"/>
        <v>1.5000000000000002</v>
      </c>
      <c r="EU34" s="13">
        <v>3</v>
      </c>
      <c r="EV34" s="13">
        <f t="shared" si="73"/>
        <v>1.5000000000000002</v>
      </c>
      <c r="EW34" s="13">
        <v>3</v>
      </c>
      <c r="EX34" s="9">
        <f t="shared" si="74"/>
        <v>1.5000000000000002</v>
      </c>
      <c r="EY34" s="13">
        <v>2</v>
      </c>
      <c r="EZ34" s="13">
        <f t="shared" si="75"/>
        <v>2</v>
      </c>
      <c r="FA34" s="13">
        <v>1</v>
      </c>
      <c r="FB34" s="13">
        <f t="shared" si="76"/>
        <v>1</v>
      </c>
      <c r="FC34" s="13">
        <v>1</v>
      </c>
      <c r="FD34" s="13">
        <f t="shared" si="77"/>
        <v>1</v>
      </c>
      <c r="FE34" s="13">
        <v>1</v>
      </c>
      <c r="FF34" s="13">
        <f t="shared" si="78"/>
        <v>1</v>
      </c>
      <c r="FG34" s="13">
        <v>1</v>
      </c>
      <c r="FH34" s="9">
        <f t="shared" si="79"/>
        <v>1</v>
      </c>
      <c r="FI34" s="13">
        <v>1</v>
      </c>
      <c r="FJ34" s="14">
        <f t="shared" si="80"/>
        <v>1.3</v>
      </c>
      <c r="FK34" s="9">
        <v>0</v>
      </c>
      <c r="FL34" s="9">
        <f t="shared" si="81"/>
        <v>0</v>
      </c>
      <c r="FM34" s="9">
        <v>0</v>
      </c>
      <c r="FN34" s="9">
        <f t="shared" si="82"/>
        <v>0</v>
      </c>
      <c r="FO34" s="9">
        <v>0</v>
      </c>
      <c r="FP34" s="9">
        <f t="shared" si="83"/>
        <v>0</v>
      </c>
      <c r="FQ34" s="13">
        <v>2</v>
      </c>
      <c r="FR34" s="13">
        <f t="shared" si="84"/>
        <v>2.6</v>
      </c>
      <c r="FS34" s="13">
        <v>1</v>
      </c>
      <c r="FT34" s="14">
        <f t="shared" si="85"/>
        <v>1.3</v>
      </c>
      <c r="FU34" s="9">
        <v>0</v>
      </c>
      <c r="FV34" s="9">
        <f t="shared" si="86"/>
        <v>0</v>
      </c>
      <c r="FW34" s="13">
        <v>1</v>
      </c>
      <c r="FX34" s="13">
        <f t="shared" si="87"/>
        <v>1.3</v>
      </c>
      <c r="FY34" s="13">
        <v>1</v>
      </c>
      <c r="FZ34" s="13">
        <f t="shared" si="88"/>
        <v>1.3</v>
      </c>
      <c r="GA34" s="13">
        <v>3</v>
      </c>
      <c r="GB34" s="13">
        <f t="shared" si="89"/>
        <v>3.9000000000000004</v>
      </c>
      <c r="GC34" s="13">
        <v>3</v>
      </c>
      <c r="GD34" s="14">
        <f t="shared" si="90"/>
        <v>3.9000000000000004</v>
      </c>
      <c r="GE34" s="9">
        <v>0</v>
      </c>
      <c r="GF34" s="11">
        <f t="shared" si="91"/>
        <v>0</v>
      </c>
    </row>
    <row r="35" spans="1:188" s="15" customFormat="1" ht="15">
      <c r="A35" s="15">
        <f>(C52+C54)*0.01</f>
        <v>0.3</v>
      </c>
      <c r="B35" s="11" t="s">
        <v>146</v>
      </c>
      <c r="C35" s="12">
        <v>0</v>
      </c>
      <c r="D35" s="12">
        <f t="shared" si="93"/>
        <v>0</v>
      </c>
      <c r="E35" s="13">
        <v>0</v>
      </c>
      <c r="F35" s="13">
        <f t="shared" si="1"/>
        <v>0</v>
      </c>
      <c r="G35" s="13">
        <v>1</v>
      </c>
      <c r="H35" s="13">
        <f t="shared" si="2"/>
        <v>1.5</v>
      </c>
      <c r="I35" s="13">
        <v>1</v>
      </c>
      <c r="J35" s="13">
        <f t="shared" si="3"/>
        <v>1.5</v>
      </c>
      <c r="K35" s="13">
        <v>1</v>
      </c>
      <c r="L35" s="13">
        <f t="shared" si="4"/>
        <v>1.5</v>
      </c>
      <c r="M35" s="13">
        <v>1</v>
      </c>
      <c r="N35" s="9">
        <f t="shared" si="5"/>
        <v>1.5</v>
      </c>
      <c r="O35" s="9">
        <v>0</v>
      </c>
      <c r="P35" s="9">
        <f t="shared" si="6"/>
        <v>0</v>
      </c>
      <c r="Q35" s="9">
        <v>0</v>
      </c>
      <c r="R35" s="9">
        <f t="shared" si="7"/>
        <v>0</v>
      </c>
      <c r="S35" s="9">
        <v>0</v>
      </c>
      <c r="T35" s="9">
        <f t="shared" si="8"/>
        <v>0</v>
      </c>
      <c r="U35" s="13">
        <v>1</v>
      </c>
      <c r="V35" s="14">
        <f t="shared" si="9"/>
        <v>1.5</v>
      </c>
      <c r="W35" s="9">
        <v>0</v>
      </c>
      <c r="X35" s="9">
        <f t="shared" si="10"/>
        <v>0</v>
      </c>
      <c r="Y35" s="13">
        <v>1</v>
      </c>
      <c r="Z35" s="13">
        <f t="shared" si="11"/>
        <v>1.5</v>
      </c>
      <c r="AA35" s="13">
        <v>1</v>
      </c>
      <c r="AB35" s="13">
        <f t="shared" si="12"/>
        <v>1.5</v>
      </c>
      <c r="AC35" s="13">
        <v>2</v>
      </c>
      <c r="AD35" s="13">
        <f t="shared" si="13"/>
        <v>3</v>
      </c>
      <c r="AE35" s="13">
        <v>1</v>
      </c>
      <c r="AF35" s="14">
        <f t="shared" si="14"/>
        <v>1.5</v>
      </c>
      <c r="AG35" s="9">
        <v>0</v>
      </c>
      <c r="AH35" s="9">
        <f t="shared" si="15"/>
        <v>0</v>
      </c>
      <c r="AI35" s="9">
        <v>0</v>
      </c>
      <c r="AJ35" s="9">
        <f t="shared" si="16"/>
        <v>0</v>
      </c>
      <c r="AK35" s="9">
        <v>0</v>
      </c>
      <c r="AL35" s="9">
        <f t="shared" si="17"/>
        <v>0</v>
      </c>
      <c r="AM35" s="9">
        <v>0</v>
      </c>
      <c r="AN35" s="9">
        <f t="shared" si="18"/>
        <v>0</v>
      </c>
      <c r="AO35" s="9">
        <v>0</v>
      </c>
      <c r="AP35" s="9">
        <f t="shared" si="19"/>
        <v>0</v>
      </c>
      <c r="AQ35" s="9">
        <v>0</v>
      </c>
      <c r="AR35" s="9">
        <f t="shared" si="20"/>
        <v>0</v>
      </c>
      <c r="AS35" s="9">
        <v>0</v>
      </c>
      <c r="AT35" s="9">
        <f t="shared" si="21"/>
        <v>0</v>
      </c>
      <c r="AU35" s="9">
        <v>0</v>
      </c>
      <c r="AV35" s="9">
        <f t="shared" si="22"/>
        <v>0</v>
      </c>
      <c r="AW35" s="13">
        <v>1</v>
      </c>
      <c r="AX35" s="9">
        <f t="shared" si="23"/>
        <v>1.5</v>
      </c>
      <c r="AY35" s="13">
        <v>1</v>
      </c>
      <c r="AZ35" s="13">
        <f t="shared" si="24"/>
        <v>4.5</v>
      </c>
      <c r="BA35" s="13">
        <v>1</v>
      </c>
      <c r="BB35" s="13">
        <f t="shared" si="25"/>
        <v>4.5</v>
      </c>
      <c r="BC35" s="13">
        <v>1</v>
      </c>
      <c r="BD35" s="13">
        <f t="shared" si="26"/>
        <v>4.5</v>
      </c>
      <c r="BE35" s="13">
        <v>1</v>
      </c>
      <c r="BF35" s="13">
        <f t="shared" si="27"/>
        <v>4.5</v>
      </c>
      <c r="BG35" s="13">
        <v>1</v>
      </c>
      <c r="BH35" s="13">
        <f t="shared" si="28"/>
        <v>4.5</v>
      </c>
      <c r="BI35" s="13">
        <v>1</v>
      </c>
      <c r="BJ35" s="13">
        <f t="shared" si="29"/>
        <v>4.5</v>
      </c>
      <c r="BK35" s="13">
        <v>1</v>
      </c>
      <c r="BL35" s="9">
        <f t="shared" si="30"/>
        <v>4.5</v>
      </c>
      <c r="BM35" s="13">
        <v>1</v>
      </c>
      <c r="BN35" s="13">
        <f t="shared" si="31"/>
        <v>7.5</v>
      </c>
      <c r="BO35" s="13">
        <v>1</v>
      </c>
      <c r="BP35" s="13">
        <f t="shared" si="32"/>
        <v>7.5</v>
      </c>
      <c r="BQ35" s="13">
        <v>1</v>
      </c>
      <c r="BR35" s="13">
        <f t="shared" si="33"/>
        <v>7.5</v>
      </c>
      <c r="BS35" s="13">
        <v>1</v>
      </c>
      <c r="BT35" s="9">
        <f t="shared" si="34"/>
        <v>7.5</v>
      </c>
      <c r="BU35" s="13">
        <v>1</v>
      </c>
      <c r="BV35" s="13">
        <f t="shared" si="35"/>
        <v>4.5</v>
      </c>
      <c r="BW35" s="13">
        <v>1</v>
      </c>
      <c r="BX35" s="13">
        <f t="shared" si="36"/>
        <v>4.5</v>
      </c>
      <c r="BY35" s="13">
        <v>1</v>
      </c>
      <c r="BZ35" s="13">
        <f t="shared" si="37"/>
        <v>4.5</v>
      </c>
      <c r="CA35" s="13">
        <v>1</v>
      </c>
      <c r="CB35" s="13">
        <f t="shared" si="38"/>
        <v>4.5</v>
      </c>
      <c r="CC35" s="13">
        <v>1</v>
      </c>
      <c r="CD35" s="13">
        <f t="shared" si="39"/>
        <v>4.5</v>
      </c>
      <c r="CE35" s="13">
        <v>1</v>
      </c>
      <c r="CF35" s="13">
        <f t="shared" si="40"/>
        <v>4.5</v>
      </c>
      <c r="CG35" s="13">
        <v>1</v>
      </c>
      <c r="CH35" s="13">
        <f t="shared" si="41"/>
        <v>4.5</v>
      </c>
      <c r="CI35" s="13">
        <v>1</v>
      </c>
      <c r="CJ35" s="13">
        <f t="shared" si="42"/>
        <v>4.5</v>
      </c>
      <c r="CK35" s="13">
        <v>1</v>
      </c>
      <c r="CL35" s="13">
        <f t="shared" si="43"/>
        <v>4.5</v>
      </c>
      <c r="CM35" s="13">
        <v>2</v>
      </c>
      <c r="CN35" s="14">
        <f t="shared" si="44"/>
        <v>9</v>
      </c>
      <c r="CO35" s="9">
        <v>0</v>
      </c>
      <c r="CP35" s="9">
        <f t="shared" si="45"/>
        <v>0</v>
      </c>
      <c r="CQ35" s="13">
        <v>1</v>
      </c>
      <c r="CR35" s="13">
        <f t="shared" si="46"/>
        <v>4.5</v>
      </c>
      <c r="CS35" s="13">
        <v>1</v>
      </c>
      <c r="CT35" s="13">
        <f t="shared" si="47"/>
        <v>4.5</v>
      </c>
      <c r="CU35" s="13">
        <v>1</v>
      </c>
      <c r="CV35" s="13">
        <f t="shared" si="48"/>
        <v>0.3</v>
      </c>
      <c r="CW35" s="13">
        <v>1</v>
      </c>
      <c r="CX35" s="13">
        <f t="shared" si="49"/>
        <v>4.5</v>
      </c>
      <c r="CY35" s="13">
        <v>1</v>
      </c>
      <c r="CZ35" s="9">
        <f t="shared" si="50"/>
        <v>4.5</v>
      </c>
      <c r="DA35" s="13">
        <v>1</v>
      </c>
      <c r="DB35" s="14">
        <f t="shared" si="51"/>
        <v>0.6</v>
      </c>
      <c r="DC35" s="12">
        <v>1</v>
      </c>
      <c r="DD35" s="12">
        <f t="shared" si="52"/>
        <v>0.6</v>
      </c>
      <c r="DE35" s="12">
        <v>1</v>
      </c>
      <c r="DF35" s="12">
        <f t="shared" si="53"/>
        <v>0.6</v>
      </c>
      <c r="DG35" s="13">
        <v>1</v>
      </c>
      <c r="DH35" s="13">
        <f t="shared" si="54"/>
        <v>0.6</v>
      </c>
      <c r="DI35" s="13">
        <v>1</v>
      </c>
      <c r="DJ35" s="13">
        <f t="shared" si="92"/>
        <v>0.6</v>
      </c>
      <c r="DK35" s="13">
        <v>1</v>
      </c>
      <c r="DL35" s="14">
        <f t="shared" si="55"/>
        <v>0.6</v>
      </c>
      <c r="DM35" s="14">
        <v>0</v>
      </c>
      <c r="DN35" s="14">
        <f t="shared" si="56"/>
        <v>0</v>
      </c>
      <c r="DO35" s="12">
        <v>1</v>
      </c>
      <c r="DP35" s="12">
        <f t="shared" si="57"/>
        <v>0.6</v>
      </c>
      <c r="DQ35" s="13">
        <v>1</v>
      </c>
      <c r="DR35" s="13">
        <f t="shared" si="58"/>
        <v>0.6</v>
      </c>
      <c r="DS35" s="13">
        <v>1</v>
      </c>
      <c r="DT35" s="13">
        <f t="shared" si="59"/>
        <v>0.8999999999999999</v>
      </c>
      <c r="DU35" s="13">
        <v>1</v>
      </c>
      <c r="DV35" s="13">
        <f t="shared" si="60"/>
        <v>0.8999999999999999</v>
      </c>
      <c r="DW35" s="13">
        <v>1</v>
      </c>
      <c r="DX35" s="13">
        <f t="shared" si="61"/>
        <v>0.8999999999999999</v>
      </c>
      <c r="DY35" s="13">
        <v>1</v>
      </c>
      <c r="DZ35" s="14">
        <f t="shared" si="62"/>
        <v>3.9</v>
      </c>
      <c r="EA35" s="9">
        <v>0</v>
      </c>
      <c r="EB35" s="9">
        <f t="shared" si="63"/>
        <v>0</v>
      </c>
      <c r="EC35" s="9">
        <v>0</v>
      </c>
      <c r="ED35" s="9">
        <f t="shared" si="64"/>
        <v>0</v>
      </c>
      <c r="EE35" s="9">
        <v>0</v>
      </c>
      <c r="EF35" s="9">
        <f t="shared" si="65"/>
        <v>0</v>
      </c>
      <c r="EG35" s="13">
        <v>1</v>
      </c>
      <c r="EH35" s="13">
        <f t="shared" si="66"/>
        <v>2.1</v>
      </c>
      <c r="EI35" s="13">
        <v>1</v>
      </c>
      <c r="EJ35" s="13">
        <f t="shared" si="67"/>
        <v>2.1</v>
      </c>
      <c r="EK35" s="13">
        <v>1</v>
      </c>
      <c r="EL35" s="13">
        <f t="shared" si="68"/>
        <v>2.1</v>
      </c>
      <c r="EM35" s="13">
        <v>1</v>
      </c>
      <c r="EN35" s="13">
        <f t="shared" si="69"/>
        <v>2.1</v>
      </c>
      <c r="EO35" s="13">
        <v>1</v>
      </c>
      <c r="EP35" s="13">
        <f t="shared" si="70"/>
        <v>2.1</v>
      </c>
      <c r="EQ35" s="13">
        <v>1</v>
      </c>
      <c r="ER35" s="13">
        <f t="shared" si="71"/>
        <v>1.5</v>
      </c>
      <c r="ES35" s="13">
        <v>1</v>
      </c>
      <c r="ET35" s="13">
        <f t="shared" si="72"/>
        <v>1.5</v>
      </c>
      <c r="EU35" s="13">
        <v>1</v>
      </c>
      <c r="EV35" s="13">
        <f t="shared" si="73"/>
        <v>1.5</v>
      </c>
      <c r="EW35" s="13">
        <v>1</v>
      </c>
      <c r="EX35" s="9">
        <f t="shared" si="74"/>
        <v>1.5</v>
      </c>
      <c r="EY35" s="13">
        <v>1</v>
      </c>
      <c r="EZ35" s="13">
        <f t="shared" si="75"/>
        <v>3</v>
      </c>
      <c r="FA35" s="13">
        <v>1</v>
      </c>
      <c r="FB35" s="13">
        <f t="shared" si="76"/>
        <v>3</v>
      </c>
      <c r="FC35" s="13">
        <v>1</v>
      </c>
      <c r="FD35" s="13">
        <f t="shared" si="77"/>
        <v>3</v>
      </c>
      <c r="FE35" s="13">
        <v>1</v>
      </c>
      <c r="FF35" s="13">
        <f t="shared" si="78"/>
        <v>3</v>
      </c>
      <c r="FG35" s="13">
        <v>1</v>
      </c>
      <c r="FH35" s="9">
        <f t="shared" si="79"/>
        <v>3</v>
      </c>
      <c r="FI35" s="13">
        <v>1</v>
      </c>
      <c r="FJ35" s="14">
        <f t="shared" si="80"/>
        <v>3.9</v>
      </c>
      <c r="FK35" s="9">
        <v>0</v>
      </c>
      <c r="FL35" s="9">
        <f t="shared" si="81"/>
        <v>0</v>
      </c>
      <c r="FM35" s="9">
        <v>0</v>
      </c>
      <c r="FN35" s="9">
        <f t="shared" si="82"/>
        <v>0</v>
      </c>
      <c r="FO35" s="9">
        <v>0</v>
      </c>
      <c r="FP35" s="9">
        <f t="shared" si="83"/>
        <v>0</v>
      </c>
      <c r="FQ35" s="13">
        <v>1</v>
      </c>
      <c r="FR35" s="13">
        <f t="shared" si="84"/>
        <v>3.9</v>
      </c>
      <c r="FS35" s="13">
        <v>1</v>
      </c>
      <c r="FT35" s="14">
        <f t="shared" si="85"/>
        <v>3.9</v>
      </c>
      <c r="FU35" s="9">
        <v>0</v>
      </c>
      <c r="FV35" s="9">
        <f t="shared" si="86"/>
        <v>0</v>
      </c>
      <c r="FW35" s="13">
        <v>1</v>
      </c>
      <c r="FX35" s="13">
        <f t="shared" si="87"/>
        <v>3.9</v>
      </c>
      <c r="FY35" s="13">
        <v>1</v>
      </c>
      <c r="FZ35" s="13">
        <f t="shared" si="88"/>
        <v>3.9</v>
      </c>
      <c r="GA35" s="13">
        <v>1</v>
      </c>
      <c r="GB35" s="13">
        <f t="shared" si="89"/>
        <v>3.9</v>
      </c>
      <c r="GC35" s="13">
        <v>1</v>
      </c>
      <c r="GD35" s="14">
        <f t="shared" si="90"/>
        <v>3.9</v>
      </c>
      <c r="GE35" s="9">
        <v>0</v>
      </c>
      <c r="GF35" s="11">
        <f t="shared" si="91"/>
        <v>0</v>
      </c>
    </row>
    <row r="36" spans="1:188" s="15" customFormat="1" ht="15">
      <c r="A36" s="15">
        <f>C57*0.01</f>
        <v>0.1</v>
      </c>
      <c r="B36" s="11" t="s">
        <v>147</v>
      </c>
      <c r="C36" s="12">
        <v>0</v>
      </c>
      <c r="D36" s="12">
        <f t="shared" si="93"/>
        <v>0</v>
      </c>
      <c r="E36" s="13">
        <v>0</v>
      </c>
      <c r="F36" s="13">
        <f t="shared" si="1"/>
        <v>0</v>
      </c>
      <c r="G36" s="13">
        <v>1</v>
      </c>
      <c r="H36" s="13">
        <f t="shared" si="2"/>
        <v>0.5</v>
      </c>
      <c r="I36" s="13">
        <v>1</v>
      </c>
      <c r="J36" s="13">
        <f t="shared" si="3"/>
        <v>0.5</v>
      </c>
      <c r="K36" s="13">
        <v>1</v>
      </c>
      <c r="L36" s="13">
        <f t="shared" si="4"/>
        <v>0.5</v>
      </c>
      <c r="M36" s="13">
        <v>1</v>
      </c>
      <c r="N36" s="9">
        <f t="shared" si="5"/>
        <v>0.5</v>
      </c>
      <c r="O36" s="9">
        <v>0</v>
      </c>
      <c r="P36" s="9">
        <f t="shared" si="6"/>
        <v>0</v>
      </c>
      <c r="Q36" s="9">
        <v>0</v>
      </c>
      <c r="R36" s="9">
        <f t="shared" si="7"/>
        <v>0</v>
      </c>
      <c r="S36" s="9">
        <v>0</v>
      </c>
      <c r="T36" s="9">
        <f t="shared" si="8"/>
        <v>0</v>
      </c>
      <c r="U36" s="13">
        <v>1</v>
      </c>
      <c r="V36" s="14">
        <f t="shared" si="9"/>
        <v>0.5</v>
      </c>
      <c r="W36" s="9">
        <v>0</v>
      </c>
      <c r="X36" s="9">
        <f t="shared" si="10"/>
        <v>0</v>
      </c>
      <c r="Y36" s="13">
        <v>1</v>
      </c>
      <c r="Z36" s="13">
        <f t="shared" si="11"/>
        <v>0.5</v>
      </c>
      <c r="AA36" s="13">
        <v>1</v>
      </c>
      <c r="AB36" s="13">
        <f t="shared" si="12"/>
        <v>0.5</v>
      </c>
      <c r="AC36" s="13">
        <v>1</v>
      </c>
      <c r="AD36" s="13">
        <f t="shared" si="13"/>
        <v>0.5</v>
      </c>
      <c r="AE36" s="13">
        <v>1</v>
      </c>
      <c r="AF36" s="14">
        <f t="shared" si="14"/>
        <v>0.5</v>
      </c>
      <c r="AG36" s="9">
        <v>0</v>
      </c>
      <c r="AH36" s="9">
        <f t="shared" si="15"/>
        <v>0</v>
      </c>
      <c r="AI36" s="9">
        <v>0</v>
      </c>
      <c r="AJ36" s="9">
        <f t="shared" si="16"/>
        <v>0</v>
      </c>
      <c r="AK36" s="9">
        <v>0</v>
      </c>
      <c r="AL36" s="9">
        <f t="shared" si="17"/>
        <v>0</v>
      </c>
      <c r="AM36" s="9">
        <v>0</v>
      </c>
      <c r="AN36" s="9">
        <f t="shared" si="18"/>
        <v>0</v>
      </c>
      <c r="AO36" s="9">
        <v>0</v>
      </c>
      <c r="AP36" s="9">
        <f t="shared" si="19"/>
        <v>0</v>
      </c>
      <c r="AQ36" s="9">
        <v>0</v>
      </c>
      <c r="AR36" s="9">
        <f t="shared" si="20"/>
        <v>0</v>
      </c>
      <c r="AS36" s="9">
        <v>0</v>
      </c>
      <c r="AT36" s="9">
        <f t="shared" si="21"/>
        <v>0</v>
      </c>
      <c r="AU36" s="9">
        <v>0</v>
      </c>
      <c r="AV36" s="9">
        <f t="shared" si="22"/>
        <v>0</v>
      </c>
      <c r="AW36" s="13">
        <v>1</v>
      </c>
      <c r="AX36" s="9">
        <f t="shared" si="23"/>
        <v>0.5</v>
      </c>
      <c r="AY36" s="13">
        <v>1</v>
      </c>
      <c r="AZ36" s="13">
        <f t="shared" si="24"/>
        <v>1.5</v>
      </c>
      <c r="BA36" s="13">
        <v>1</v>
      </c>
      <c r="BB36" s="13">
        <f t="shared" si="25"/>
        <v>1.5</v>
      </c>
      <c r="BC36" s="13">
        <v>1</v>
      </c>
      <c r="BD36" s="13">
        <f t="shared" si="26"/>
        <v>1.5</v>
      </c>
      <c r="BE36" s="13">
        <v>1</v>
      </c>
      <c r="BF36" s="13">
        <f t="shared" si="27"/>
        <v>1.5</v>
      </c>
      <c r="BG36" s="13">
        <v>1</v>
      </c>
      <c r="BH36" s="13">
        <f t="shared" si="28"/>
        <v>1.5</v>
      </c>
      <c r="BI36" s="13">
        <v>1</v>
      </c>
      <c r="BJ36" s="13">
        <f t="shared" si="29"/>
        <v>1.5</v>
      </c>
      <c r="BK36" s="13">
        <v>1</v>
      </c>
      <c r="BL36" s="9">
        <f t="shared" si="30"/>
        <v>1.5</v>
      </c>
      <c r="BM36" s="13">
        <v>1</v>
      </c>
      <c r="BN36" s="13">
        <f t="shared" si="31"/>
        <v>2.5</v>
      </c>
      <c r="BO36" s="13">
        <v>1</v>
      </c>
      <c r="BP36" s="13">
        <f t="shared" si="32"/>
        <v>2.5</v>
      </c>
      <c r="BQ36" s="13">
        <v>1</v>
      </c>
      <c r="BR36" s="13">
        <f t="shared" si="33"/>
        <v>2.5</v>
      </c>
      <c r="BS36" s="13">
        <v>1</v>
      </c>
      <c r="BT36" s="9">
        <f t="shared" si="34"/>
        <v>2.5</v>
      </c>
      <c r="BU36" s="13">
        <v>1</v>
      </c>
      <c r="BV36" s="13">
        <f t="shared" si="35"/>
        <v>1.5</v>
      </c>
      <c r="BW36" s="13">
        <v>1</v>
      </c>
      <c r="BX36" s="13">
        <f t="shared" si="36"/>
        <v>1.5</v>
      </c>
      <c r="BY36" s="13">
        <v>1</v>
      </c>
      <c r="BZ36" s="13">
        <f t="shared" si="37"/>
        <v>1.5</v>
      </c>
      <c r="CA36" s="13">
        <v>1</v>
      </c>
      <c r="CB36" s="13">
        <f t="shared" si="38"/>
        <v>1.5</v>
      </c>
      <c r="CC36" s="13">
        <v>1</v>
      </c>
      <c r="CD36" s="13">
        <f t="shared" si="39"/>
        <v>1.5</v>
      </c>
      <c r="CE36" s="13">
        <v>1</v>
      </c>
      <c r="CF36" s="13">
        <f t="shared" si="40"/>
        <v>1.5</v>
      </c>
      <c r="CG36" s="13">
        <v>1</v>
      </c>
      <c r="CH36" s="13">
        <f t="shared" si="41"/>
        <v>1.5</v>
      </c>
      <c r="CI36" s="13">
        <v>2</v>
      </c>
      <c r="CJ36" s="13">
        <f t="shared" si="42"/>
        <v>3</v>
      </c>
      <c r="CK36" s="13">
        <v>1</v>
      </c>
      <c r="CL36" s="13">
        <f t="shared" si="43"/>
        <v>1.5</v>
      </c>
      <c r="CM36" s="13">
        <v>1</v>
      </c>
      <c r="CN36" s="14">
        <f t="shared" si="44"/>
        <v>1.5</v>
      </c>
      <c r="CO36" s="9">
        <v>0</v>
      </c>
      <c r="CP36" s="9">
        <f t="shared" si="45"/>
        <v>0</v>
      </c>
      <c r="CQ36" s="13">
        <v>1</v>
      </c>
      <c r="CR36" s="13">
        <f t="shared" si="46"/>
        <v>1.5</v>
      </c>
      <c r="CS36" s="13">
        <v>1</v>
      </c>
      <c r="CT36" s="13">
        <f t="shared" si="47"/>
        <v>1.5</v>
      </c>
      <c r="CU36" s="13">
        <v>1</v>
      </c>
      <c r="CV36" s="13">
        <f t="shared" si="48"/>
        <v>0.1</v>
      </c>
      <c r="CW36" s="13">
        <v>1</v>
      </c>
      <c r="CX36" s="13">
        <f t="shared" si="49"/>
        <v>1.5</v>
      </c>
      <c r="CY36" s="13">
        <v>1</v>
      </c>
      <c r="CZ36" s="9">
        <f t="shared" si="50"/>
        <v>1.5</v>
      </c>
      <c r="DA36" s="13">
        <v>1</v>
      </c>
      <c r="DB36" s="14">
        <f t="shared" si="51"/>
        <v>0.2</v>
      </c>
      <c r="DC36" s="12">
        <v>1</v>
      </c>
      <c r="DD36" s="12">
        <f t="shared" si="52"/>
        <v>0.2</v>
      </c>
      <c r="DE36" s="12">
        <v>1</v>
      </c>
      <c r="DF36" s="12">
        <f t="shared" si="53"/>
        <v>0.2</v>
      </c>
      <c r="DG36" s="13">
        <v>2</v>
      </c>
      <c r="DH36" s="13">
        <f t="shared" si="54"/>
        <v>0.4</v>
      </c>
      <c r="DI36" s="13">
        <v>1</v>
      </c>
      <c r="DJ36" s="13">
        <f t="shared" si="92"/>
        <v>0.2</v>
      </c>
      <c r="DK36" s="13">
        <v>1</v>
      </c>
      <c r="DL36" s="14">
        <f t="shared" si="55"/>
        <v>0.2</v>
      </c>
      <c r="DM36" s="14">
        <v>0</v>
      </c>
      <c r="DN36" s="14">
        <f t="shared" si="56"/>
        <v>0</v>
      </c>
      <c r="DO36" s="12">
        <v>1</v>
      </c>
      <c r="DP36" s="12">
        <f t="shared" si="57"/>
        <v>0.2</v>
      </c>
      <c r="DQ36" s="13">
        <v>2</v>
      </c>
      <c r="DR36" s="13">
        <f t="shared" si="58"/>
        <v>0.4</v>
      </c>
      <c r="DS36" s="13">
        <v>1</v>
      </c>
      <c r="DT36" s="13">
        <f t="shared" si="59"/>
        <v>0.30000000000000004</v>
      </c>
      <c r="DU36" s="13">
        <v>1</v>
      </c>
      <c r="DV36" s="13">
        <f t="shared" si="60"/>
        <v>0.30000000000000004</v>
      </c>
      <c r="DW36" s="13">
        <v>2</v>
      </c>
      <c r="DX36" s="13">
        <f t="shared" si="61"/>
        <v>0.6000000000000001</v>
      </c>
      <c r="DY36" s="13">
        <v>1</v>
      </c>
      <c r="DZ36" s="14">
        <f t="shared" si="62"/>
        <v>1.3</v>
      </c>
      <c r="EA36" s="9">
        <v>0</v>
      </c>
      <c r="EB36" s="9">
        <f t="shared" si="63"/>
        <v>0</v>
      </c>
      <c r="EC36" s="9">
        <v>0</v>
      </c>
      <c r="ED36" s="9">
        <f t="shared" si="64"/>
        <v>0</v>
      </c>
      <c r="EE36" s="9">
        <v>0</v>
      </c>
      <c r="EF36" s="9">
        <f t="shared" si="65"/>
        <v>0</v>
      </c>
      <c r="EG36" s="13">
        <v>1</v>
      </c>
      <c r="EH36" s="13">
        <f t="shared" si="66"/>
        <v>0.7000000000000001</v>
      </c>
      <c r="EI36" s="13">
        <v>1</v>
      </c>
      <c r="EJ36" s="13">
        <f t="shared" si="67"/>
        <v>0.7000000000000001</v>
      </c>
      <c r="EK36" s="13">
        <v>1</v>
      </c>
      <c r="EL36" s="13">
        <f t="shared" si="68"/>
        <v>0.7000000000000001</v>
      </c>
      <c r="EM36" s="13">
        <v>1</v>
      </c>
      <c r="EN36" s="13">
        <f t="shared" si="69"/>
        <v>0.7000000000000001</v>
      </c>
      <c r="EO36" s="13">
        <v>1</v>
      </c>
      <c r="EP36" s="13">
        <f t="shared" si="70"/>
        <v>0.7000000000000001</v>
      </c>
      <c r="EQ36" s="13">
        <v>3</v>
      </c>
      <c r="ER36" s="13">
        <f t="shared" si="71"/>
        <v>1.5000000000000002</v>
      </c>
      <c r="ES36" s="13">
        <v>3</v>
      </c>
      <c r="ET36" s="13">
        <f t="shared" si="72"/>
        <v>1.5000000000000002</v>
      </c>
      <c r="EU36" s="13">
        <v>3</v>
      </c>
      <c r="EV36" s="13">
        <f t="shared" si="73"/>
        <v>1.5000000000000002</v>
      </c>
      <c r="EW36" s="13">
        <v>3</v>
      </c>
      <c r="EX36" s="9">
        <f t="shared" si="74"/>
        <v>1.5000000000000002</v>
      </c>
      <c r="EY36" s="13">
        <v>1</v>
      </c>
      <c r="EZ36" s="13">
        <f t="shared" si="75"/>
        <v>1</v>
      </c>
      <c r="FA36" s="13">
        <v>1</v>
      </c>
      <c r="FB36" s="13">
        <f t="shared" si="76"/>
        <v>1</v>
      </c>
      <c r="FC36" s="13">
        <v>2</v>
      </c>
      <c r="FD36" s="13">
        <f t="shared" si="77"/>
        <v>2</v>
      </c>
      <c r="FE36" s="13">
        <v>2</v>
      </c>
      <c r="FF36" s="13">
        <f t="shared" si="78"/>
        <v>2</v>
      </c>
      <c r="FG36" s="13">
        <v>1</v>
      </c>
      <c r="FH36" s="9">
        <f t="shared" si="79"/>
        <v>1</v>
      </c>
      <c r="FI36" s="13">
        <v>1</v>
      </c>
      <c r="FJ36" s="14">
        <f t="shared" si="80"/>
        <v>1.3</v>
      </c>
      <c r="FK36" s="9">
        <v>0</v>
      </c>
      <c r="FL36" s="9">
        <f t="shared" si="81"/>
        <v>0</v>
      </c>
      <c r="FM36" s="9">
        <v>0</v>
      </c>
      <c r="FN36" s="9">
        <f t="shared" si="82"/>
        <v>0</v>
      </c>
      <c r="FO36" s="9">
        <v>0</v>
      </c>
      <c r="FP36" s="9">
        <f t="shared" si="83"/>
        <v>0</v>
      </c>
      <c r="FQ36" s="13">
        <v>1</v>
      </c>
      <c r="FR36" s="13">
        <f t="shared" si="84"/>
        <v>1.3</v>
      </c>
      <c r="FS36" s="13">
        <v>1</v>
      </c>
      <c r="FT36" s="14">
        <f t="shared" si="85"/>
        <v>1.3</v>
      </c>
      <c r="FU36" s="9">
        <v>0</v>
      </c>
      <c r="FV36" s="9">
        <f t="shared" si="86"/>
        <v>0</v>
      </c>
      <c r="FW36" s="13">
        <v>1</v>
      </c>
      <c r="FX36" s="13">
        <f t="shared" si="87"/>
        <v>1.3</v>
      </c>
      <c r="FY36" s="13">
        <v>1</v>
      </c>
      <c r="FZ36" s="13">
        <f t="shared" si="88"/>
        <v>1.3</v>
      </c>
      <c r="GA36" s="13">
        <v>1</v>
      </c>
      <c r="GB36" s="13">
        <f t="shared" si="89"/>
        <v>1.3</v>
      </c>
      <c r="GC36" s="13">
        <v>1</v>
      </c>
      <c r="GD36" s="14">
        <f t="shared" si="90"/>
        <v>1.3</v>
      </c>
      <c r="GE36" s="9">
        <v>0</v>
      </c>
      <c r="GF36" s="11">
        <f t="shared" si="91"/>
        <v>0</v>
      </c>
    </row>
    <row r="37" spans="1:188" s="15" customFormat="1" ht="15">
      <c r="A37" s="15">
        <f>C57*0.01</f>
        <v>0.1</v>
      </c>
      <c r="B37" s="11" t="s">
        <v>148</v>
      </c>
      <c r="C37" s="12">
        <v>0</v>
      </c>
      <c r="D37" s="12">
        <f t="shared" si="93"/>
        <v>0</v>
      </c>
      <c r="E37" s="13">
        <v>0</v>
      </c>
      <c r="F37" s="13">
        <f t="shared" si="1"/>
        <v>0</v>
      </c>
      <c r="G37" s="13">
        <v>1</v>
      </c>
      <c r="H37" s="13">
        <f t="shared" si="2"/>
        <v>0.5</v>
      </c>
      <c r="I37" s="13">
        <v>1</v>
      </c>
      <c r="J37" s="13">
        <f t="shared" si="3"/>
        <v>0.5</v>
      </c>
      <c r="K37" s="13">
        <v>1</v>
      </c>
      <c r="L37" s="13">
        <f t="shared" si="4"/>
        <v>0.5</v>
      </c>
      <c r="M37" s="13">
        <v>1</v>
      </c>
      <c r="N37" s="9">
        <f t="shared" si="5"/>
        <v>0.5</v>
      </c>
      <c r="O37" s="9">
        <v>2</v>
      </c>
      <c r="P37" s="9">
        <f t="shared" si="6"/>
        <v>1</v>
      </c>
      <c r="Q37" s="9">
        <v>0</v>
      </c>
      <c r="R37" s="9">
        <f t="shared" si="7"/>
        <v>0</v>
      </c>
      <c r="S37" s="9">
        <v>0</v>
      </c>
      <c r="T37" s="9">
        <f t="shared" si="8"/>
        <v>0</v>
      </c>
      <c r="U37" s="13">
        <v>1</v>
      </c>
      <c r="V37" s="14">
        <f t="shared" si="9"/>
        <v>0.5</v>
      </c>
      <c r="W37" s="9">
        <v>0</v>
      </c>
      <c r="X37" s="9">
        <f t="shared" si="10"/>
        <v>0</v>
      </c>
      <c r="Y37" s="13">
        <v>3</v>
      </c>
      <c r="Z37" s="13">
        <f t="shared" si="11"/>
        <v>1.5000000000000002</v>
      </c>
      <c r="AA37" s="13">
        <v>1</v>
      </c>
      <c r="AB37" s="13">
        <f t="shared" si="12"/>
        <v>0.5</v>
      </c>
      <c r="AC37" s="13">
        <v>1</v>
      </c>
      <c r="AD37" s="13">
        <f t="shared" si="13"/>
        <v>0.5</v>
      </c>
      <c r="AE37" s="13">
        <v>1</v>
      </c>
      <c r="AF37" s="14">
        <f t="shared" si="14"/>
        <v>0.5</v>
      </c>
      <c r="AG37" s="9">
        <v>0</v>
      </c>
      <c r="AH37" s="9">
        <f t="shared" si="15"/>
        <v>0</v>
      </c>
      <c r="AI37" s="9">
        <v>0</v>
      </c>
      <c r="AJ37" s="9">
        <f t="shared" si="16"/>
        <v>0</v>
      </c>
      <c r="AK37" s="9">
        <v>0</v>
      </c>
      <c r="AL37" s="9">
        <f t="shared" si="17"/>
        <v>0</v>
      </c>
      <c r="AM37" s="9">
        <v>0</v>
      </c>
      <c r="AN37" s="9">
        <f t="shared" si="18"/>
        <v>0</v>
      </c>
      <c r="AO37" s="9">
        <v>0</v>
      </c>
      <c r="AP37" s="9">
        <f t="shared" si="19"/>
        <v>0</v>
      </c>
      <c r="AQ37" s="9">
        <v>0</v>
      </c>
      <c r="AR37" s="9">
        <f t="shared" si="20"/>
        <v>0</v>
      </c>
      <c r="AS37" s="9">
        <v>0</v>
      </c>
      <c r="AT37" s="9">
        <f t="shared" si="21"/>
        <v>0</v>
      </c>
      <c r="AU37" s="9">
        <v>0</v>
      </c>
      <c r="AV37" s="9">
        <f t="shared" si="22"/>
        <v>0</v>
      </c>
      <c r="AW37" s="13">
        <v>1</v>
      </c>
      <c r="AX37" s="9">
        <f t="shared" si="23"/>
        <v>0.5</v>
      </c>
      <c r="AY37" s="13">
        <v>1</v>
      </c>
      <c r="AZ37" s="13">
        <f t="shared" si="24"/>
        <v>1.5</v>
      </c>
      <c r="BA37" s="13">
        <v>1</v>
      </c>
      <c r="BB37" s="13">
        <f t="shared" si="25"/>
        <v>1.5</v>
      </c>
      <c r="BC37" s="13">
        <v>3</v>
      </c>
      <c r="BD37" s="13">
        <f t="shared" si="26"/>
        <v>4.500000000000001</v>
      </c>
      <c r="BE37" s="13">
        <v>1</v>
      </c>
      <c r="BF37" s="13">
        <f t="shared" si="27"/>
        <v>1.5</v>
      </c>
      <c r="BG37" s="13">
        <v>2</v>
      </c>
      <c r="BH37" s="13">
        <f t="shared" si="28"/>
        <v>3</v>
      </c>
      <c r="BI37" s="13">
        <v>1</v>
      </c>
      <c r="BJ37" s="13">
        <f t="shared" si="29"/>
        <v>1.5</v>
      </c>
      <c r="BK37" s="13">
        <v>1</v>
      </c>
      <c r="BL37" s="9">
        <f t="shared" si="30"/>
        <v>1.5</v>
      </c>
      <c r="BM37" s="13">
        <v>2</v>
      </c>
      <c r="BN37" s="13">
        <f t="shared" si="31"/>
        <v>5</v>
      </c>
      <c r="BO37" s="13">
        <v>1</v>
      </c>
      <c r="BP37" s="13">
        <f t="shared" si="32"/>
        <v>2.5</v>
      </c>
      <c r="BQ37" s="13">
        <v>2</v>
      </c>
      <c r="BR37" s="13">
        <f t="shared" si="33"/>
        <v>5</v>
      </c>
      <c r="BS37" s="13">
        <v>1</v>
      </c>
      <c r="BT37" s="9">
        <f t="shared" si="34"/>
        <v>2.5</v>
      </c>
      <c r="BU37" s="13">
        <v>4</v>
      </c>
      <c r="BV37" s="13">
        <f t="shared" si="35"/>
        <v>6</v>
      </c>
      <c r="BW37" s="13">
        <v>1</v>
      </c>
      <c r="BX37" s="13">
        <f t="shared" si="36"/>
        <v>1.5</v>
      </c>
      <c r="BY37" s="13">
        <v>2</v>
      </c>
      <c r="BZ37" s="13">
        <f t="shared" si="37"/>
        <v>3</v>
      </c>
      <c r="CA37" s="13">
        <v>3</v>
      </c>
      <c r="CB37" s="13">
        <f t="shared" si="38"/>
        <v>4.500000000000001</v>
      </c>
      <c r="CC37" s="13">
        <v>1</v>
      </c>
      <c r="CD37" s="13">
        <f t="shared" si="39"/>
        <v>1.5</v>
      </c>
      <c r="CE37" s="13">
        <v>3</v>
      </c>
      <c r="CF37" s="13">
        <f t="shared" si="40"/>
        <v>4.500000000000001</v>
      </c>
      <c r="CG37" s="13">
        <v>4</v>
      </c>
      <c r="CH37" s="13">
        <f t="shared" si="41"/>
        <v>6</v>
      </c>
      <c r="CI37" s="13">
        <v>2</v>
      </c>
      <c r="CJ37" s="13">
        <f t="shared" si="42"/>
        <v>3</v>
      </c>
      <c r="CK37" s="13">
        <v>3</v>
      </c>
      <c r="CL37" s="13">
        <f t="shared" si="43"/>
        <v>4.500000000000001</v>
      </c>
      <c r="CM37" s="13">
        <v>2</v>
      </c>
      <c r="CN37" s="14">
        <f t="shared" si="44"/>
        <v>3</v>
      </c>
      <c r="CO37" s="9">
        <v>0</v>
      </c>
      <c r="CP37" s="9">
        <f t="shared" si="45"/>
        <v>0</v>
      </c>
      <c r="CQ37" s="13">
        <v>1</v>
      </c>
      <c r="CR37" s="13">
        <f t="shared" si="46"/>
        <v>1.5</v>
      </c>
      <c r="CS37" s="13">
        <v>1</v>
      </c>
      <c r="CT37" s="13">
        <f t="shared" si="47"/>
        <v>1.5</v>
      </c>
      <c r="CU37" s="13">
        <v>1</v>
      </c>
      <c r="CV37" s="13">
        <f t="shared" si="48"/>
        <v>0.1</v>
      </c>
      <c r="CW37" s="13">
        <v>3</v>
      </c>
      <c r="CX37" s="13">
        <f t="shared" si="49"/>
        <v>4.500000000000001</v>
      </c>
      <c r="CY37" s="13">
        <v>3</v>
      </c>
      <c r="CZ37" s="9">
        <f t="shared" si="50"/>
        <v>4.500000000000001</v>
      </c>
      <c r="DA37" s="13">
        <v>2</v>
      </c>
      <c r="DB37" s="14">
        <f t="shared" si="51"/>
        <v>0.4</v>
      </c>
      <c r="DC37" s="12">
        <v>2</v>
      </c>
      <c r="DD37" s="12">
        <f t="shared" si="52"/>
        <v>0.4</v>
      </c>
      <c r="DE37" s="12">
        <v>2</v>
      </c>
      <c r="DF37" s="12">
        <f t="shared" si="53"/>
        <v>0.4</v>
      </c>
      <c r="DG37" s="13">
        <v>2</v>
      </c>
      <c r="DH37" s="13">
        <f t="shared" si="54"/>
        <v>0.4</v>
      </c>
      <c r="DI37" s="13">
        <v>2</v>
      </c>
      <c r="DJ37" s="13">
        <f t="shared" si="92"/>
        <v>0.4</v>
      </c>
      <c r="DK37" s="13">
        <v>3</v>
      </c>
      <c r="DL37" s="14">
        <f t="shared" si="55"/>
        <v>0.6000000000000001</v>
      </c>
      <c r="DM37" s="14">
        <v>0</v>
      </c>
      <c r="DN37" s="14">
        <f t="shared" si="56"/>
        <v>0</v>
      </c>
      <c r="DO37" s="12">
        <v>2</v>
      </c>
      <c r="DP37" s="12">
        <f t="shared" si="57"/>
        <v>0.4</v>
      </c>
      <c r="DQ37" s="13">
        <v>2</v>
      </c>
      <c r="DR37" s="13">
        <f t="shared" si="58"/>
        <v>0.4</v>
      </c>
      <c r="DS37" s="13">
        <v>3</v>
      </c>
      <c r="DT37" s="13">
        <f t="shared" si="59"/>
        <v>0.9000000000000001</v>
      </c>
      <c r="DU37" s="13">
        <v>1</v>
      </c>
      <c r="DV37" s="13">
        <f t="shared" si="60"/>
        <v>0.30000000000000004</v>
      </c>
      <c r="DW37" s="13">
        <v>3</v>
      </c>
      <c r="DX37" s="13">
        <f t="shared" si="61"/>
        <v>0.9000000000000001</v>
      </c>
      <c r="DY37" s="13">
        <v>1</v>
      </c>
      <c r="DZ37" s="14">
        <f t="shared" si="62"/>
        <v>1.3</v>
      </c>
      <c r="EA37" s="9">
        <v>0</v>
      </c>
      <c r="EB37" s="9">
        <f t="shared" si="63"/>
        <v>0</v>
      </c>
      <c r="EC37" s="9">
        <v>0</v>
      </c>
      <c r="ED37" s="9">
        <f t="shared" si="64"/>
        <v>0</v>
      </c>
      <c r="EE37" s="9">
        <v>0</v>
      </c>
      <c r="EF37" s="9">
        <f t="shared" si="65"/>
        <v>0</v>
      </c>
      <c r="EG37" s="13">
        <v>1</v>
      </c>
      <c r="EH37" s="13">
        <f t="shared" si="66"/>
        <v>0.7000000000000001</v>
      </c>
      <c r="EI37" s="13">
        <v>1</v>
      </c>
      <c r="EJ37" s="13">
        <f t="shared" si="67"/>
        <v>0.7000000000000001</v>
      </c>
      <c r="EK37" s="13">
        <v>1</v>
      </c>
      <c r="EL37" s="13">
        <f t="shared" si="68"/>
        <v>0.7000000000000001</v>
      </c>
      <c r="EM37" s="13">
        <v>2</v>
      </c>
      <c r="EN37" s="13">
        <f t="shared" si="69"/>
        <v>1.4000000000000001</v>
      </c>
      <c r="EO37" s="13">
        <v>1</v>
      </c>
      <c r="EP37" s="13">
        <f t="shared" si="70"/>
        <v>0.7000000000000001</v>
      </c>
      <c r="EQ37" s="13">
        <v>3</v>
      </c>
      <c r="ER37" s="13">
        <f t="shared" si="71"/>
        <v>1.5000000000000002</v>
      </c>
      <c r="ES37" s="13">
        <v>3</v>
      </c>
      <c r="ET37" s="13">
        <f t="shared" si="72"/>
        <v>1.5000000000000002</v>
      </c>
      <c r="EU37" s="13">
        <v>3</v>
      </c>
      <c r="EV37" s="13">
        <f t="shared" si="73"/>
        <v>1.5000000000000002</v>
      </c>
      <c r="EW37" s="13">
        <v>3</v>
      </c>
      <c r="EX37" s="9">
        <f t="shared" si="74"/>
        <v>1.5000000000000002</v>
      </c>
      <c r="EY37" s="13">
        <v>2</v>
      </c>
      <c r="EZ37" s="13">
        <f t="shared" si="75"/>
        <v>2</v>
      </c>
      <c r="FA37" s="13">
        <v>1</v>
      </c>
      <c r="FB37" s="13">
        <f t="shared" si="76"/>
        <v>1</v>
      </c>
      <c r="FC37" s="13">
        <v>2</v>
      </c>
      <c r="FD37" s="13">
        <f t="shared" si="77"/>
        <v>2</v>
      </c>
      <c r="FE37" s="13">
        <v>1</v>
      </c>
      <c r="FF37" s="13">
        <f t="shared" si="78"/>
        <v>1</v>
      </c>
      <c r="FG37" s="13">
        <v>1</v>
      </c>
      <c r="FH37" s="9">
        <f t="shared" si="79"/>
        <v>1</v>
      </c>
      <c r="FI37" s="13">
        <v>1</v>
      </c>
      <c r="FJ37" s="14">
        <f t="shared" si="80"/>
        <v>1.3</v>
      </c>
      <c r="FK37" s="9">
        <v>0</v>
      </c>
      <c r="FL37" s="9">
        <f t="shared" si="81"/>
        <v>0</v>
      </c>
      <c r="FM37" s="9">
        <v>0</v>
      </c>
      <c r="FN37" s="9">
        <f t="shared" si="82"/>
        <v>0</v>
      </c>
      <c r="FO37" s="9">
        <v>0</v>
      </c>
      <c r="FP37" s="9">
        <f t="shared" si="83"/>
        <v>0</v>
      </c>
      <c r="FQ37" s="13">
        <v>1</v>
      </c>
      <c r="FR37" s="13">
        <f t="shared" si="84"/>
        <v>1.3</v>
      </c>
      <c r="FS37" s="13">
        <v>1</v>
      </c>
      <c r="FT37" s="14">
        <f t="shared" si="85"/>
        <v>1.3</v>
      </c>
      <c r="FU37" s="9">
        <v>0</v>
      </c>
      <c r="FV37" s="9">
        <f t="shared" si="86"/>
        <v>0</v>
      </c>
      <c r="FW37" s="13">
        <v>1</v>
      </c>
      <c r="FX37" s="13">
        <f t="shared" si="87"/>
        <v>1.3</v>
      </c>
      <c r="FY37" s="13">
        <v>1</v>
      </c>
      <c r="FZ37" s="13">
        <f t="shared" si="88"/>
        <v>1.3</v>
      </c>
      <c r="GA37" s="13">
        <v>3</v>
      </c>
      <c r="GB37" s="13">
        <f t="shared" si="89"/>
        <v>3.9000000000000004</v>
      </c>
      <c r="GC37" s="13">
        <v>3</v>
      </c>
      <c r="GD37" s="14">
        <f t="shared" si="90"/>
        <v>3.9000000000000004</v>
      </c>
      <c r="GE37" s="9">
        <v>0</v>
      </c>
      <c r="GF37" s="11">
        <f t="shared" si="91"/>
        <v>0</v>
      </c>
    </row>
    <row r="38" spans="1:188" s="15" customFormat="1" ht="15">
      <c r="A38" s="15">
        <f>C53*0.01</f>
        <v>0.2</v>
      </c>
      <c r="B38" s="11" t="s">
        <v>201</v>
      </c>
      <c r="C38" s="12">
        <v>0</v>
      </c>
      <c r="D38" s="12">
        <f t="shared" si="93"/>
        <v>0</v>
      </c>
      <c r="E38" s="13">
        <v>0</v>
      </c>
      <c r="F38" s="13">
        <f t="shared" si="1"/>
        <v>0</v>
      </c>
      <c r="G38" s="13">
        <v>2</v>
      </c>
      <c r="H38" s="13">
        <f t="shared" si="2"/>
        <v>2</v>
      </c>
      <c r="I38" s="13">
        <v>1</v>
      </c>
      <c r="J38" s="13">
        <f t="shared" si="3"/>
        <v>1</v>
      </c>
      <c r="K38" s="13">
        <v>1</v>
      </c>
      <c r="L38" s="13">
        <f t="shared" si="4"/>
        <v>1</v>
      </c>
      <c r="M38" s="13">
        <v>2</v>
      </c>
      <c r="N38" s="9">
        <f t="shared" si="5"/>
        <v>2</v>
      </c>
      <c r="O38" s="9">
        <v>0</v>
      </c>
      <c r="P38" s="9">
        <f t="shared" si="6"/>
        <v>0</v>
      </c>
      <c r="Q38" s="9">
        <v>0</v>
      </c>
      <c r="R38" s="9">
        <f t="shared" si="7"/>
        <v>0</v>
      </c>
      <c r="S38" s="9">
        <v>2</v>
      </c>
      <c r="T38" s="9">
        <f t="shared" si="8"/>
        <v>2</v>
      </c>
      <c r="U38" s="13">
        <v>5</v>
      </c>
      <c r="V38" s="14">
        <f t="shared" si="9"/>
        <v>5</v>
      </c>
      <c r="W38" s="9">
        <v>0</v>
      </c>
      <c r="X38" s="9">
        <f t="shared" si="10"/>
        <v>0</v>
      </c>
      <c r="Y38" s="13">
        <v>3</v>
      </c>
      <c r="Z38" s="13">
        <f t="shared" si="11"/>
        <v>3.0000000000000004</v>
      </c>
      <c r="AA38" s="13">
        <v>3</v>
      </c>
      <c r="AB38" s="13">
        <f t="shared" si="12"/>
        <v>3.0000000000000004</v>
      </c>
      <c r="AC38" s="13">
        <v>2</v>
      </c>
      <c r="AD38" s="13">
        <f t="shared" si="13"/>
        <v>2</v>
      </c>
      <c r="AE38" s="13">
        <v>1</v>
      </c>
      <c r="AF38" s="14">
        <f t="shared" si="14"/>
        <v>1</v>
      </c>
      <c r="AG38" s="9">
        <v>0</v>
      </c>
      <c r="AH38" s="9">
        <f t="shared" si="15"/>
        <v>0</v>
      </c>
      <c r="AI38" s="9">
        <v>0</v>
      </c>
      <c r="AJ38" s="9">
        <f t="shared" si="16"/>
        <v>0</v>
      </c>
      <c r="AK38" s="9">
        <v>0</v>
      </c>
      <c r="AL38" s="9">
        <f t="shared" si="17"/>
        <v>0</v>
      </c>
      <c r="AM38" s="9">
        <v>0</v>
      </c>
      <c r="AN38" s="9">
        <f t="shared" si="18"/>
        <v>0</v>
      </c>
      <c r="AO38" s="9">
        <v>0</v>
      </c>
      <c r="AP38" s="9">
        <f t="shared" si="19"/>
        <v>0</v>
      </c>
      <c r="AQ38" s="9">
        <v>0</v>
      </c>
      <c r="AR38" s="9">
        <f t="shared" si="20"/>
        <v>0</v>
      </c>
      <c r="AS38" s="9">
        <v>0</v>
      </c>
      <c r="AT38" s="9">
        <f t="shared" si="21"/>
        <v>0</v>
      </c>
      <c r="AU38" s="9">
        <v>0</v>
      </c>
      <c r="AV38" s="9">
        <f t="shared" si="22"/>
        <v>0</v>
      </c>
      <c r="AW38" s="13">
        <v>1</v>
      </c>
      <c r="AX38" s="9">
        <f t="shared" si="23"/>
        <v>1</v>
      </c>
      <c r="AY38" s="13">
        <v>1</v>
      </c>
      <c r="AZ38" s="13">
        <f t="shared" si="24"/>
        <v>3</v>
      </c>
      <c r="BA38" s="13">
        <v>2</v>
      </c>
      <c r="BB38" s="13">
        <f t="shared" si="25"/>
        <v>6</v>
      </c>
      <c r="BC38" s="13">
        <v>2</v>
      </c>
      <c r="BD38" s="13">
        <f t="shared" si="26"/>
        <v>6</v>
      </c>
      <c r="BE38" s="13">
        <v>2</v>
      </c>
      <c r="BF38" s="13">
        <f t="shared" si="27"/>
        <v>6</v>
      </c>
      <c r="BG38" s="13">
        <v>1</v>
      </c>
      <c r="BH38" s="13">
        <f t="shared" si="28"/>
        <v>3</v>
      </c>
      <c r="BI38" s="13">
        <v>1</v>
      </c>
      <c r="BJ38" s="13">
        <f t="shared" si="29"/>
        <v>3</v>
      </c>
      <c r="BK38" s="13">
        <v>3</v>
      </c>
      <c r="BL38" s="9">
        <f t="shared" si="30"/>
        <v>9.000000000000002</v>
      </c>
      <c r="BM38" s="13">
        <v>2</v>
      </c>
      <c r="BN38" s="13">
        <f t="shared" si="31"/>
        <v>10</v>
      </c>
      <c r="BO38" s="13">
        <v>2</v>
      </c>
      <c r="BP38" s="13">
        <f t="shared" si="32"/>
        <v>10</v>
      </c>
      <c r="BQ38" s="13">
        <v>1</v>
      </c>
      <c r="BR38" s="13">
        <f t="shared" si="33"/>
        <v>5</v>
      </c>
      <c r="BS38" s="13">
        <v>1</v>
      </c>
      <c r="BT38" s="9">
        <f t="shared" si="34"/>
        <v>5</v>
      </c>
      <c r="BU38" s="13">
        <v>4</v>
      </c>
      <c r="BV38" s="13">
        <f t="shared" si="35"/>
        <v>12</v>
      </c>
      <c r="BW38" s="13">
        <v>1</v>
      </c>
      <c r="BX38" s="13">
        <f t="shared" si="36"/>
        <v>3</v>
      </c>
      <c r="BY38" s="13">
        <v>3</v>
      </c>
      <c r="BZ38" s="13">
        <f t="shared" si="37"/>
        <v>9.000000000000002</v>
      </c>
      <c r="CA38" s="13">
        <v>1</v>
      </c>
      <c r="CB38" s="13">
        <f t="shared" si="38"/>
        <v>3</v>
      </c>
      <c r="CC38" s="13">
        <v>1</v>
      </c>
      <c r="CD38" s="13">
        <f t="shared" si="39"/>
        <v>3</v>
      </c>
      <c r="CE38" s="13">
        <v>1</v>
      </c>
      <c r="CF38" s="13">
        <f t="shared" si="40"/>
        <v>3</v>
      </c>
      <c r="CG38" s="13">
        <v>2</v>
      </c>
      <c r="CH38" s="13">
        <f t="shared" si="41"/>
        <v>6</v>
      </c>
      <c r="CI38" s="13">
        <v>3</v>
      </c>
      <c r="CJ38" s="13">
        <f t="shared" si="42"/>
        <v>9.000000000000002</v>
      </c>
      <c r="CK38" s="13">
        <v>2</v>
      </c>
      <c r="CL38" s="13">
        <f t="shared" si="43"/>
        <v>6</v>
      </c>
      <c r="CM38" s="13">
        <v>2</v>
      </c>
      <c r="CN38" s="14">
        <f t="shared" si="44"/>
        <v>6</v>
      </c>
      <c r="CO38" s="9">
        <v>0</v>
      </c>
      <c r="CP38" s="9">
        <f t="shared" si="45"/>
        <v>0</v>
      </c>
      <c r="CQ38" s="13">
        <v>2</v>
      </c>
      <c r="CR38" s="13">
        <f t="shared" si="46"/>
        <v>6</v>
      </c>
      <c r="CS38" s="13">
        <v>3</v>
      </c>
      <c r="CT38" s="13">
        <f t="shared" si="47"/>
        <v>9.000000000000002</v>
      </c>
      <c r="CU38" s="13">
        <v>3</v>
      </c>
      <c r="CV38" s="13">
        <f t="shared" si="48"/>
        <v>0.6000000000000001</v>
      </c>
      <c r="CW38" s="13">
        <v>1</v>
      </c>
      <c r="CX38" s="13">
        <f t="shared" si="49"/>
        <v>3</v>
      </c>
      <c r="CY38" s="13">
        <v>1</v>
      </c>
      <c r="CZ38" s="9">
        <f t="shared" si="50"/>
        <v>3</v>
      </c>
      <c r="DA38" s="13">
        <v>2</v>
      </c>
      <c r="DB38" s="14">
        <f t="shared" si="51"/>
        <v>0.8</v>
      </c>
      <c r="DC38" s="12">
        <v>1</v>
      </c>
      <c r="DD38" s="12">
        <f t="shared" si="52"/>
        <v>0.4</v>
      </c>
      <c r="DE38" s="12">
        <v>1</v>
      </c>
      <c r="DF38" s="12">
        <f t="shared" si="53"/>
        <v>0.4</v>
      </c>
      <c r="DG38" s="13">
        <v>1</v>
      </c>
      <c r="DH38" s="13">
        <f t="shared" si="54"/>
        <v>0.4</v>
      </c>
      <c r="DI38" s="13">
        <v>2</v>
      </c>
      <c r="DJ38" s="13">
        <f t="shared" si="92"/>
        <v>0.8</v>
      </c>
      <c r="DK38" s="13">
        <v>2</v>
      </c>
      <c r="DL38" s="14">
        <f t="shared" si="55"/>
        <v>0.8</v>
      </c>
      <c r="DM38" s="14">
        <v>0</v>
      </c>
      <c r="DN38" s="14">
        <f t="shared" si="56"/>
        <v>0</v>
      </c>
      <c r="DO38" s="12">
        <v>2</v>
      </c>
      <c r="DP38" s="12">
        <f t="shared" si="57"/>
        <v>0.8</v>
      </c>
      <c r="DQ38" s="13">
        <v>3</v>
      </c>
      <c r="DR38" s="13">
        <f t="shared" si="58"/>
        <v>1.2000000000000002</v>
      </c>
      <c r="DS38" s="13">
        <v>3</v>
      </c>
      <c r="DT38" s="13">
        <f t="shared" si="59"/>
        <v>1.8000000000000003</v>
      </c>
      <c r="DU38" s="13">
        <v>1</v>
      </c>
      <c r="DV38" s="13">
        <f t="shared" si="60"/>
        <v>0.6000000000000001</v>
      </c>
      <c r="DW38" s="13">
        <v>2</v>
      </c>
      <c r="DX38" s="13">
        <f t="shared" si="61"/>
        <v>1.2000000000000002</v>
      </c>
      <c r="DY38" s="13">
        <v>3</v>
      </c>
      <c r="DZ38" s="14">
        <f t="shared" si="62"/>
        <v>7.800000000000001</v>
      </c>
      <c r="EA38" s="9">
        <v>0</v>
      </c>
      <c r="EB38" s="9">
        <f t="shared" si="63"/>
        <v>0</v>
      </c>
      <c r="EC38" s="9">
        <v>0</v>
      </c>
      <c r="ED38" s="9">
        <f t="shared" si="64"/>
        <v>0</v>
      </c>
      <c r="EE38" s="9">
        <v>0</v>
      </c>
      <c r="EF38" s="9">
        <f t="shared" si="65"/>
        <v>0</v>
      </c>
      <c r="EG38" s="13">
        <v>1</v>
      </c>
      <c r="EH38" s="13">
        <f t="shared" si="66"/>
        <v>1.4000000000000001</v>
      </c>
      <c r="EI38" s="13">
        <v>1</v>
      </c>
      <c r="EJ38" s="13">
        <f t="shared" si="67"/>
        <v>1.4000000000000001</v>
      </c>
      <c r="EK38" s="13">
        <v>3</v>
      </c>
      <c r="EL38" s="13">
        <f t="shared" si="68"/>
        <v>4.200000000000001</v>
      </c>
      <c r="EM38" s="13">
        <v>2</v>
      </c>
      <c r="EN38" s="13">
        <f t="shared" si="69"/>
        <v>2.8000000000000003</v>
      </c>
      <c r="EO38" s="13">
        <v>1</v>
      </c>
      <c r="EP38" s="13">
        <f t="shared" si="70"/>
        <v>1.4000000000000001</v>
      </c>
      <c r="EQ38" s="13">
        <v>3</v>
      </c>
      <c r="ER38" s="13">
        <f t="shared" si="71"/>
        <v>3.0000000000000004</v>
      </c>
      <c r="ES38" s="13">
        <v>4</v>
      </c>
      <c r="ET38" s="13">
        <f t="shared" si="72"/>
        <v>4</v>
      </c>
      <c r="EU38" s="13">
        <v>3</v>
      </c>
      <c r="EV38" s="13">
        <f t="shared" si="73"/>
        <v>3.0000000000000004</v>
      </c>
      <c r="EW38" s="13">
        <v>4</v>
      </c>
      <c r="EX38" s="9">
        <f t="shared" si="74"/>
        <v>4</v>
      </c>
      <c r="EY38" s="13">
        <v>2</v>
      </c>
      <c r="EZ38" s="13">
        <f t="shared" si="75"/>
        <v>4</v>
      </c>
      <c r="FA38" s="13">
        <v>2</v>
      </c>
      <c r="FB38" s="13">
        <f t="shared" si="76"/>
        <v>4</v>
      </c>
      <c r="FC38" s="13">
        <v>3</v>
      </c>
      <c r="FD38" s="13">
        <f t="shared" si="77"/>
        <v>6.000000000000001</v>
      </c>
      <c r="FE38" s="13">
        <v>1</v>
      </c>
      <c r="FF38" s="13">
        <f t="shared" si="78"/>
        <v>2</v>
      </c>
      <c r="FG38" s="13">
        <v>1</v>
      </c>
      <c r="FH38" s="9">
        <f t="shared" si="79"/>
        <v>2</v>
      </c>
      <c r="FI38" s="13">
        <v>3</v>
      </c>
      <c r="FJ38" s="14">
        <f t="shared" si="80"/>
        <v>7.800000000000001</v>
      </c>
      <c r="FK38" s="9">
        <v>1</v>
      </c>
      <c r="FL38" s="9">
        <f t="shared" si="81"/>
        <v>2.6</v>
      </c>
      <c r="FM38" s="9">
        <v>1</v>
      </c>
      <c r="FN38" s="9">
        <f t="shared" si="82"/>
        <v>2.6</v>
      </c>
      <c r="FO38" s="9">
        <v>1</v>
      </c>
      <c r="FP38" s="9">
        <f t="shared" si="83"/>
        <v>2.6</v>
      </c>
      <c r="FQ38" s="13">
        <v>2</v>
      </c>
      <c r="FR38" s="13">
        <f t="shared" si="84"/>
        <v>5.2</v>
      </c>
      <c r="FS38" s="13">
        <v>3</v>
      </c>
      <c r="FT38" s="14">
        <f t="shared" si="85"/>
        <v>7.800000000000001</v>
      </c>
      <c r="FU38" s="9">
        <v>1</v>
      </c>
      <c r="FV38" s="9">
        <f t="shared" si="86"/>
        <v>2.6</v>
      </c>
      <c r="FW38" s="13">
        <v>2</v>
      </c>
      <c r="FX38" s="13">
        <f t="shared" si="87"/>
        <v>5.2</v>
      </c>
      <c r="FY38" s="13">
        <v>3</v>
      </c>
      <c r="FZ38" s="13">
        <f t="shared" si="88"/>
        <v>7.800000000000001</v>
      </c>
      <c r="GA38" s="13">
        <v>2</v>
      </c>
      <c r="GB38" s="13">
        <f t="shared" si="89"/>
        <v>5.2</v>
      </c>
      <c r="GC38" s="13">
        <v>2</v>
      </c>
      <c r="GD38" s="14">
        <f t="shared" si="90"/>
        <v>5.2</v>
      </c>
      <c r="GE38" s="9">
        <v>0</v>
      </c>
      <c r="GF38" s="11">
        <f t="shared" si="91"/>
        <v>0</v>
      </c>
    </row>
    <row r="39" spans="1:188" s="15" customFormat="1" ht="15">
      <c r="A39" s="15">
        <f>C56*0.01</f>
        <v>0.1</v>
      </c>
      <c r="B39" s="11" t="s">
        <v>161</v>
      </c>
      <c r="C39" s="12">
        <v>0</v>
      </c>
      <c r="D39" s="12">
        <f t="shared" si="93"/>
        <v>0</v>
      </c>
      <c r="E39" s="13">
        <v>0</v>
      </c>
      <c r="F39" s="13">
        <f t="shared" si="1"/>
        <v>0</v>
      </c>
      <c r="G39" s="13">
        <v>1</v>
      </c>
      <c r="H39" s="13">
        <f t="shared" si="2"/>
        <v>0.5</v>
      </c>
      <c r="I39" s="13">
        <v>1</v>
      </c>
      <c r="J39" s="13">
        <f t="shared" si="3"/>
        <v>0.5</v>
      </c>
      <c r="K39" s="13">
        <v>1</v>
      </c>
      <c r="L39" s="13">
        <f t="shared" si="4"/>
        <v>0.5</v>
      </c>
      <c r="M39" s="13">
        <v>1</v>
      </c>
      <c r="N39" s="9">
        <f t="shared" si="5"/>
        <v>0.5</v>
      </c>
      <c r="O39" s="9">
        <v>0</v>
      </c>
      <c r="P39" s="9">
        <f t="shared" si="6"/>
        <v>0</v>
      </c>
      <c r="Q39" s="9">
        <v>1</v>
      </c>
      <c r="R39" s="9">
        <f t="shared" si="7"/>
        <v>0.5</v>
      </c>
      <c r="S39" s="9">
        <v>1</v>
      </c>
      <c r="T39" s="9">
        <f t="shared" si="8"/>
        <v>0.5</v>
      </c>
      <c r="U39" s="13">
        <v>1</v>
      </c>
      <c r="V39" s="14">
        <f t="shared" si="9"/>
        <v>0.5</v>
      </c>
      <c r="W39" s="9">
        <v>0</v>
      </c>
      <c r="X39" s="9">
        <f t="shared" si="10"/>
        <v>0</v>
      </c>
      <c r="Y39" s="13">
        <v>1</v>
      </c>
      <c r="Z39" s="13">
        <f t="shared" si="11"/>
        <v>0.5</v>
      </c>
      <c r="AA39" s="13">
        <v>1</v>
      </c>
      <c r="AB39" s="13">
        <f t="shared" si="12"/>
        <v>0.5</v>
      </c>
      <c r="AC39" s="13">
        <v>4</v>
      </c>
      <c r="AD39" s="13">
        <f t="shared" si="13"/>
        <v>2</v>
      </c>
      <c r="AE39" s="13">
        <v>1</v>
      </c>
      <c r="AF39" s="14">
        <f t="shared" si="14"/>
        <v>0.5</v>
      </c>
      <c r="AG39" s="9">
        <v>0</v>
      </c>
      <c r="AH39" s="9">
        <f t="shared" si="15"/>
        <v>0</v>
      </c>
      <c r="AI39" s="9">
        <v>0</v>
      </c>
      <c r="AJ39" s="9">
        <f t="shared" si="16"/>
        <v>0</v>
      </c>
      <c r="AK39" s="9">
        <v>0</v>
      </c>
      <c r="AL39" s="9">
        <f t="shared" si="17"/>
        <v>0</v>
      </c>
      <c r="AM39" s="9">
        <v>0</v>
      </c>
      <c r="AN39" s="9">
        <f t="shared" si="18"/>
        <v>0</v>
      </c>
      <c r="AO39" s="9">
        <v>0</v>
      </c>
      <c r="AP39" s="9">
        <f t="shared" si="19"/>
        <v>0</v>
      </c>
      <c r="AQ39" s="9">
        <v>0</v>
      </c>
      <c r="AR39" s="9">
        <f t="shared" si="20"/>
        <v>0</v>
      </c>
      <c r="AS39" s="9">
        <v>0</v>
      </c>
      <c r="AT39" s="9">
        <f t="shared" si="21"/>
        <v>0</v>
      </c>
      <c r="AU39" s="9">
        <v>0</v>
      </c>
      <c r="AV39" s="9">
        <f t="shared" si="22"/>
        <v>0</v>
      </c>
      <c r="AW39" s="13">
        <v>1</v>
      </c>
      <c r="AX39" s="9">
        <f t="shared" si="23"/>
        <v>0.5</v>
      </c>
      <c r="AY39" s="13">
        <v>1</v>
      </c>
      <c r="AZ39" s="13">
        <f t="shared" si="24"/>
        <v>1.5</v>
      </c>
      <c r="BA39" s="13">
        <v>1</v>
      </c>
      <c r="BB39" s="13">
        <f t="shared" si="25"/>
        <v>1.5</v>
      </c>
      <c r="BC39" s="13">
        <v>1</v>
      </c>
      <c r="BD39" s="13">
        <f t="shared" si="26"/>
        <v>1.5</v>
      </c>
      <c r="BE39" s="13">
        <v>0</v>
      </c>
      <c r="BF39" s="13">
        <f t="shared" si="27"/>
        <v>0</v>
      </c>
      <c r="BG39" s="13">
        <v>1</v>
      </c>
      <c r="BH39" s="13">
        <f t="shared" si="28"/>
        <v>1.5</v>
      </c>
      <c r="BI39" s="13">
        <v>1</v>
      </c>
      <c r="BJ39" s="13">
        <f t="shared" si="29"/>
        <v>1.5</v>
      </c>
      <c r="BK39" s="13">
        <v>1</v>
      </c>
      <c r="BL39" s="9">
        <f t="shared" si="30"/>
        <v>1.5</v>
      </c>
      <c r="BM39" s="13">
        <v>2</v>
      </c>
      <c r="BN39" s="13">
        <f t="shared" si="31"/>
        <v>5</v>
      </c>
      <c r="BO39" s="13">
        <v>2</v>
      </c>
      <c r="BP39" s="13">
        <f t="shared" si="32"/>
        <v>5</v>
      </c>
      <c r="BQ39" s="13">
        <v>1</v>
      </c>
      <c r="BR39" s="13">
        <f t="shared" si="33"/>
        <v>2.5</v>
      </c>
      <c r="BS39" s="13">
        <v>2</v>
      </c>
      <c r="BT39" s="9">
        <f t="shared" si="34"/>
        <v>5</v>
      </c>
      <c r="BU39" s="13">
        <v>1</v>
      </c>
      <c r="BV39" s="13">
        <f t="shared" si="35"/>
        <v>1.5</v>
      </c>
      <c r="BW39" s="13">
        <v>1</v>
      </c>
      <c r="BX39" s="13">
        <f t="shared" si="36"/>
        <v>1.5</v>
      </c>
      <c r="BY39" s="13">
        <v>2</v>
      </c>
      <c r="BZ39" s="13">
        <f t="shared" si="37"/>
        <v>3</v>
      </c>
      <c r="CA39" s="13">
        <v>2</v>
      </c>
      <c r="CB39" s="13">
        <f t="shared" si="38"/>
        <v>3</v>
      </c>
      <c r="CC39" s="13">
        <v>1</v>
      </c>
      <c r="CD39" s="13">
        <f t="shared" si="39"/>
        <v>1.5</v>
      </c>
      <c r="CE39" s="13">
        <v>1</v>
      </c>
      <c r="CF39" s="13">
        <f t="shared" si="40"/>
        <v>1.5</v>
      </c>
      <c r="CG39" s="13">
        <v>3</v>
      </c>
      <c r="CH39" s="13">
        <f t="shared" si="41"/>
        <v>4.500000000000001</v>
      </c>
      <c r="CI39" s="13">
        <v>1</v>
      </c>
      <c r="CJ39" s="13">
        <f t="shared" si="42"/>
        <v>1.5</v>
      </c>
      <c r="CK39" s="13">
        <v>2</v>
      </c>
      <c r="CL39" s="13">
        <f t="shared" si="43"/>
        <v>3</v>
      </c>
      <c r="CM39" s="13">
        <v>2</v>
      </c>
      <c r="CN39" s="14">
        <f t="shared" si="44"/>
        <v>3</v>
      </c>
      <c r="CO39" s="9">
        <v>0</v>
      </c>
      <c r="CP39" s="9">
        <f t="shared" si="45"/>
        <v>0</v>
      </c>
      <c r="CQ39" s="13">
        <v>3</v>
      </c>
      <c r="CR39" s="13">
        <f t="shared" si="46"/>
        <v>4.500000000000001</v>
      </c>
      <c r="CS39" s="13">
        <v>3</v>
      </c>
      <c r="CT39" s="13">
        <f t="shared" si="47"/>
        <v>4.500000000000001</v>
      </c>
      <c r="CU39" s="13">
        <v>2</v>
      </c>
      <c r="CV39" s="13">
        <f t="shared" si="48"/>
        <v>0.2</v>
      </c>
      <c r="CW39" s="13">
        <v>1</v>
      </c>
      <c r="CX39" s="13">
        <f t="shared" si="49"/>
        <v>1.5</v>
      </c>
      <c r="CY39" s="13">
        <v>4</v>
      </c>
      <c r="CZ39" s="9">
        <f t="shared" si="50"/>
        <v>6</v>
      </c>
      <c r="DA39" s="13">
        <v>3</v>
      </c>
      <c r="DB39" s="14">
        <f t="shared" si="51"/>
        <v>0.6000000000000001</v>
      </c>
      <c r="DC39" s="12">
        <v>3</v>
      </c>
      <c r="DD39" s="12">
        <f t="shared" si="52"/>
        <v>0.6000000000000001</v>
      </c>
      <c r="DE39" s="12">
        <v>2</v>
      </c>
      <c r="DF39" s="12">
        <f t="shared" si="53"/>
        <v>0.4</v>
      </c>
      <c r="DG39" s="13">
        <v>2</v>
      </c>
      <c r="DH39" s="13">
        <f t="shared" si="54"/>
        <v>0.4</v>
      </c>
      <c r="DI39" s="13">
        <v>1</v>
      </c>
      <c r="DJ39" s="13">
        <f t="shared" si="92"/>
        <v>0.2</v>
      </c>
      <c r="DK39" s="13">
        <v>3</v>
      </c>
      <c r="DL39" s="14">
        <f t="shared" si="55"/>
        <v>0.6000000000000001</v>
      </c>
      <c r="DM39" s="14">
        <v>0</v>
      </c>
      <c r="DN39" s="14">
        <f t="shared" si="56"/>
        <v>0</v>
      </c>
      <c r="DO39" s="12">
        <v>1</v>
      </c>
      <c r="DP39" s="12">
        <f t="shared" si="57"/>
        <v>0.2</v>
      </c>
      <c r="DQ39" s="13">
        <v>2</v>
      </c>
      <c r="DR39" s="13">
        <f t="shared" si="58"/>
        <v>0.4</v>
      </c>
      <c r="DS39" s="13">
        <v>2</v>
      </c>
      <c r="DT39" s="13">
        <f t="shared" si="59"/>
        <v>0.6000000000000001</v>
      </c>
      <c r="DU39" s="13">
        <v>2</v>
      </c>
      <c r="DV39" s="13">
        <f t="shared" si="60"/>
        <v>0.6000000000000001</v>
      </c>
      <c r="DW39" s="13">
        <v>2</v>
      </c>
      <c r="DX39" s="13">
        <f t="shared" si="61"/>
        <v>0.6000000000000001</v>
      </c>
      <c r="DY39" s="13">
        <v>1</v>
      </c>
      <c r="DZ39" s="14">
        <f t="shared" si="62"/>
        <v>1.3</v>
      </c>
      <c r="EA39" s="9">
        <v>0</v>
      </c>
      <c r="EB39" s="9">
        <f t="shared" si="63"/>
        <v>0</v>
      </c>
      <c r="EC39" s="9">
        <v>0</v>
      </c>
      <c r="ED39" s="9">
        <f t="shared" si="64"/>
        <v>0</v>
      </c>
      <c r="EE39" s="9">
        <v>0</v>
      </c>
      <c r="EF39" s="9">
        <f t="shared" si="65"/>
        <v>0</v>
      </c>
      <c r="EG39" s="13">
        <v>3</v>
      </c>
      <c r="EH39" s="13">
        <f t="shared" si="66"/>
        <v>2.1000000000000005</v>
      </c>
      <c r="EI39" s="13">
        <v>2</v>
      </c>
      <c r="EJ39" s="13">
        <f t="shared" si="67"/>
        <v>1.4000000000000001</v>
      </c>
      <c r="EK39" s="13">
        <v>1</v>
      </c>
      <c r="EL39" s="13">
        <f t="shared" si="68"/>
        <v>0.7000000000000001</v>
      </c>
      <c r="EM39" s="13">
        <v>1</v>
      </c>
      <c r="EN39" s="13">
        <f t="shared" si="69"/>
        <v>0.7000000000000001</v>
      </c>
      <c r="EO39" s="13">
        <v>1</v>
      </c>
      <c r="EP39" s="13">
        <f t="shared" si="70"/>
        <v>0.7000000000000001</v>
      </c>
      <c r="EQ39" s="13">
        <v>2</v>
      </c>
      <c r="ER39" s="13">
        <f t="shared" si="71"/>
        <v>1</v>
      </c>
      <c r="ES39" s="13">
        <v>1</v>
      </c>
      <c r="ET39" s="13">
        <f t="shared" si="72"/>
        <v>0.5</v>
      </c>
      <c r="EU39" s="13">
        <v>1</v>
      </c>
      <c r="EV39" s="13">
        <f t="shared" si="73"/>
        <v>0.5</v>
      </c>
      <c r="EW39" s="13">
        <v>4</v>
      </c>
      <c r="EX39" s="9">
        <f t="shared" si="74"/>
        <v>2</v>
      </c>
      <c r="EY39" s="13">
        <v>3</v>
      </c>
      <c r="EZ39" s="13">
        <f t="shared" si="75"/>
        <v>3.0000000000000004</v>
      </c>
      <c r="FA39" s="13">
        <v>1</v>
      </c>
      <c r="FB39" s="13">
        <f t="shared" si="76"/>
        <v>1</v>
      </c>
      <c r="FC39" s="13">
        <v>1</v>
      </c>
      <c r="FD39" s="13">
        <f t="shared" si="77"/>
        <v>1</v>
      </c>
      <c r="FE39" s="13">
        <v>1</v>
      </c>
      <c r="FF39" s="13">
        <f t="shared" si="78"/>
        <v>1</v>
      </c>
      <c r="FG39" s="13">
        <v>1</v>
      </c>
      <c r="FH39" s="9">
        <f t="shared" si="79"/>
        <v>1</v>
      </c>
      <c r="FI39" s="13">
        <v>1</v>
      </c>
      <c r="FJ39" s="14">
        <f t="shared" si="80"/>
        <v>1.3</v>
      </c>
      <c r="FK39" s="9">
        <v>1</v>
      </c>
      <c r="FL39" s="9">
        <f t="shared" si="81"/>
        <v>1.3</v>
      </c>
      <c r="FM39" s="9">
        <v>1</v>
      </c>
      <c r="FN39" s="9">
        <f t="shared" si="82"/>
        <v>1.3</v>
      </c>
      <c r="FO39" s="9">
        <v>0</v>
      </c>
      <c r="FP39" s="9">
        <f t="shared" si="83"/>
        <v>0</v>
      </c>
      <c r="FQ39" s="13">
        <v>1</v>
      </c>
      <c r="FR39" s="13">
        <f t="shared" si="84"/>
        <v>1.3</v>
      </c>
      <c r="FS39" s="13">
        <v>1</v>
      </c>
      <c r="FT39" s="14">
        <f t="shared" si="85"/>
        <v>1.3</v>
      </c>
      <c r="FU39" s="9">
        <v>1</v>
      </c>
      <c r="FV39" s="9">
        <f t="shared" si="86"/>
        <v>1.3</v>
      </c>
      <c r="FW39" s="13">
        <v>1</v>
      </c>
      <c r="FX39" s="13">
        <f t="shared" si="87"/>
        <v>1.3</v>
      </c>
      <c r="FY39" s="13">
        <v>1</v>
      </c>
      <c r="FZ39" s="13">
        <f t="shared" si="88"/>
        <v>1.3</v>
      </c>
      <c r="GA39" s="13">
        <v>4</v>
      </c>
      <c r="GB39" s="13">
        <f t="shared" si="89"/>
        <v>5.2</v>
      </c>
      <c r="GC39" s="13">
        <v>3</v>
      </c>
      <c r="GD39" s="14">
        <f t="shared" si="90"/>
        <v>3.9000000000000004</v>
      </c>
      <c r="GE39" s="9">
        <v>0</v>
      </c>
      <c r="GF39" s="11">
        <f t="shared" si="91"/>
        <v>0</v>
      </c>
    </row>
    <row r="40" spans="1:188" s="15" customFormat="1" ht="15">
      <c r="A40" s="15">
        <f>C56*0.01</f>
        <v>0.1</v>
      </c>
      <c r="B40" s="11" t="s">
        <v>154</v>
      </c>
      <c r="C40" s="12">
        <v>0</v>
      </c>
      <c r="D40" s="12">
        <f t="shared" si="93"/>
        <v>0</v>
      </c>
      <c r="E40" s="13">
        <v>0</v>
      </c>
      <c r="F40" s="13">
        <f t="shared" si="1"/>
        <v>0</v>
      </c>
      <c r="G40" s="13">
        <v>1</v>
      </c>
      <c r="H40" s="13">
        <f t="shared" si="2"/>
        <v>0.5</v>
      </c>
      <c r="I40" s="13">
        <v>1</v>
      </c>
      <c r="J40" s="13">
        <f t="shared" si="3"/>
        <v>0.5</v>
      </c>
      <c r="K40" s="13">
        <v>1</v>
      </c>
      <c r="L40" s="13">
        <f t="shared" si="4"/>
        <v>0.5</v>
      </c>
      <c r="M40" s="13">
        <v>1</v>
      </c>
      <c r="N40" s="9">
        <f t="shared" si="5"/>
        <v>0.5</v>
      </c>
      <c r="O40" s="9">
        <v>0</v>
      </c>
      <c r="P40" s="9">
        <f t="shared" si="6"/>
        <v>0</v>
      </c>
      <c r="Q40" s="9">
        <v>0</v>
      </c>
      <c r="R40" s="9">
        <f t="shared" si="7"/>
        <v>0</v>
      </c>
      <c r="S40" s="9">
        <v>2</v>
      </c>
      <c r="T40" s="9">
        <f t="shared" si="8"/>
        <v>1</v>
      </c>
      <c r="U40" s="13">
        <v>1</v>
      </c>
      <c r="V40" s="14">
        <f t="shared" si="9"/>
        <v>0.5</v>
      </c>
      <c r="W40" s="9">
        <v>0</v>
      </c>
      <c r="X40" s="9">
        <f t="shared" si="10"/>
        <v>0</v>
      </c>
      <c r="Y40" s="13">
        <v>1</v>
      </c>
      <c r="Z40" s="13">
        <f t="shared" si="11"/>
        <v>0.5</v>
      </c>
      <c r="AA40" s="13">
        <v>1</v>
      </c>
      <c r="AB40" s="13">
        <f t="shared" si="12"/>
        <v>0.5</v>
      </c>
      <c r="AC40" s="13">
        <v>1</v>
      </c>
      <c r="AD40" s="13">
        <f t="shared" si="13"/>
        <v>0.5</v>
      </c>
      <c r="AE40" s="13">
        <v>1</v>
      </c>
      <c r="AF40" s="14">
        <f t="shared" si="14"/>
        <v>0.5</v>
      </c>
      <c r="AG40" s="9">
        <v>0</v>
      </c>
      <c r="AH40" s="9">
        <f t="shared" si="15"/>
        <v>0</v>
      </c>
      <c r="AI40" s="9">
        <v>0</v>
      </c>
      <c r="AJ40" s="9">
        <f t="shared" si="16"/>
        <v>0</v>
      </c>
      <c r="AK40" s="9">
        <v>0</v>
      </c>
      <c r="AL40" s="9">
        <f t="shared" si="17"/>
        <v>0</v>
      </c>
      <c r="AM40" s="9">
        <v>0</v>
      </c>
      <c r="AN40" s="9">
        <f t="shared" si="18"/>
        <v>0</v>
      </c>
      <c r="AO40" s="9">
        <v>0</v>
      </c>
      <c r="AP40" s="9">
        <f t="shared" si="19"/>
        <v>0</v>
      </c>
      <c r="AQ40" s="9">
        <v>0</v>
      </c>
      <c r="AR40" s="9">
        <f t="shared" si="20"/>
        <v>0</v>
      </c>
      <c r="AS40" s="9">
        <v>0</v>
      </c>
      <c r="AT40" s="9">
        <f t="shared" si="21"/>
        <v>0</v>
      </c>
      <c r="AU40" s="9">
        <v>0</v>
      </c>
      <c r="AV40" s="9">
        <f t="shared" si="22"/>
        <v>0</v>
      </c>
      <c r="AW40" s="13">
        <v>1</v>
      </c>
      <c r="AX40" s="9">
        <f t="shared" si="23"/>
        <v>0.5</v>
      </c>
      <c r="AY40" s="13">
        <v>1</v>
      </c>
      <c r="AZ40" s="13">
        <f t="shared" si="24"/>
        <v>1.5</v>
      </c>
      <c r="BA40" s="13">
        <v>1</v>
      </c>
      <c r="BB40" s="13">
        <f t="shared" si="25"/>
        <v>1.5</v>
      </c>
      <c r="BC40" s="13">
        <v>1</v>
      </c>
      <c r="BD40" s="13">
        <f t="shared" si="26"/>
        <v>1.5</v>
      </c>
      <c r="BE40" s="13">
        <v>1</v>
      </c>
      <c r="BF40" s="13">
        <f t="shared" si="27"/>
        <v>1.5</v>
      </c>
      <c r="BG40" s="13">
        <v>1</v>
      </c>
      <c r="BH40" s="13">
        <f t="shared" si="28"/>
        <v>1.5</v>
      </c>
      <c r="BI40" s="13">
        <v>1</v>
      </c>
      <c r="BJ40" s="13">
        <f t="shared" si="29"/>
        <v>1.5</v>
      </c>
      <c r="BK40" s="13">
        <v>1</v>
      </c>
      <c r="BL40" s="9">
        <f t="shared" si="30"/>
        <v>1.5</v>
      </c>
      <c r="BM40" s="13">
        <v>1</v>
      </c>
      <c r="BN40" s="13">
        <f t="shared" si="31"/>
        <v>2.5</v>
      </c>
      <c r="BO40" s="13">
        <v>3</v>
      </c>
      <c r="BP40" s="13">
        <f t="shared" si="32"/>
        <v>7.500000000000001</v>
      </c>
      <c r="BQ40" s="13">
        <v>1</v>
      </c>
      <c r="BR40" s="13">
        <f t="shared" si="33"/>
        <v>2.5</v>
      </c>
      <c r="BS40" s="13">
        <v>2</v>
      </c>
      <c r="BT40" s="9">
        <f t="shared" si="34"/>
        <v>5</v>
      </c>
      <c r="BU40" s="13">
        <v>3</v>
      </c>
      <c r="BV40" s="13">
        <f t="shared" si="35"/>
        <v>4.500000000000001</v>
      </c>
      <c r="BW40" s="13">
        <v>1</v>
      </c>
      <c r="BX40" s="13">
        <f t="shared" si="36"/>
        <v>1.5</v>
      </c>
      <c r="BY40" s="13">
        <v>1</v>
      </c>
      <c r="BZ40" s="13">
        <f t="shared" si="37"/>
        <v>1.5</v>
      </c>
      <c r="CA40" s="13">
        <v>1</v>
      </c>
      <c r="CB40" s="13">
        <f t="shared" si="38"/>
        <v>1.5</v>
      </c>
      <c r="CC40" s="13">
        <v>1</v>
      </c>
      <c r="CD40" s="13">
        <f t="shared" si="39"/>
        <v>1.5</v>
      </c>
      <c r="CE40" s="13">
        <v>1</v>
      </c>
      <c r="CF40" s="13">
        <f t="shared" si="40"/>
        <v>1.5</v>
      </c>
      <c r="CG40" s="13">
        <v>3</v>
      </c>
      <c r="CH40" s="13">
        <f t="shared" si="41"/>
        <v>4.500000000000001</v>
      </c>
      <c r="CI40" s="13">
        <v>1</v>
      </c>
      <c r="CJ40" s="13">
        <f t="shared" si="42"/>
        <v>1.5</v>
      </c>
      <c r="CK40" s="13">
        <v>1</v>
      </c>
      <c r="CL40" s="13">
        <f t="shared" si="43"/>
        <v>1.5</v>
      </c>
      <c r="CM40" s="13">
        <v>1</v>
      </c>
      <c r="CN40" s="14">
        <f t="shared" si="44"/>
        <v>1.5</v>
      </c>
      <c r="CO40" s="9">
        <v>0</v>
      </c>
      <c r="CP40" s="9">
        <f t="shared" si="45"/>
        <v>0</v>
      </c>
      <c r="CQ40" s="13">
        <v>1</v>
      </c>
      <c r="CR40" s="13">
        <f t="shared" si="46"/>
        <v>1.5</v>
      </c>
      <c r="CS40" s="13">
        <v>1</v>
      </c>
      <c r="CT40" s="13">
        <f t="shared" si="47"/>
        <v>1.5</v>
      </c>
      <c r="CU40" s="13">
        <v>1</v>
      </c>
      <c r="CV40" s="13">
        <f t="shared" si="48"/>
        <v>0.1</v>
      </c>
      <c r="CW40" s="13">
        <v>1</v>
      </c>
      <c r="CX40" s="13">
        <f t="shared" si="49"/>
        <v>1.5</v>
      </c>
      <c r="CY40" s="13">
        <v>1</v>
      </c>
      <c r="CZ40" s="9">
        <f t="shared" si="50"/>
        <v>1.5</v>
      </c>
      <c r="DA40" s="13">
        <v>1</v>
      </c>
      <c r="DB40" s="14">
        <f t="shared" si="51"/>
        <v>0.2</v>
      </c>
      <c r="DC40" s="12">
        <v>3</v>
      </c>
      <c r="DD40" s="12">
        <f t="shared" si="52"/>
        <v>0.6000000000000001</v>
      </c>
      <c r="DE40" s="12">
        <v>3</v>
      </c>
      <c r="DF40" s="12">
        <f t="shared" si="53"/>
        <v>0.6000000000000001</v>
      </c>
      <c r="DG40" s="13">
        <v>2</v>
      </c>
      <c r="DH40" s="13">
        <f t="shared" si="54"/>
        <v>0.4</v>
      </c>
      <c r="DI40" s="13">
        <v>1</v>
      </c>
      <c r="DJ40" s="13">
        <f t="shared" si="92"/>
        <v>0.2</v>
      </c>
      <c r="DK40" s="13">
        <v>3</v>
      </c>
      <c r="DL40" s="14">
        <f t="shared" si="55"/>
        <v>0.6000000000000001</v>
      </c>
      <c r="DM40" s="14">
        <v>0</v>
      </c>
      <c r="DN40" s="14">
        <f t="shared" si="56"/>
        <v>0</v>
      </c>
      <c r="DO40" s="12">
        <v>3</v>
      </c>
      <c r="DP40" s="12">
        <f t="shared" si="57"/>
        <v>0.6000000000000001</v>
      </c>
      <c r="DQ40" s="13">
        <v>3</v>
      </c>
      <c r="DR40" s="13">
        <f t="shared" si="58"/>
        <v>0.6000000000000001</v>
      </c>
      <c r="DS40" s="13">
        <v>1</v>
      </c>
      <c r="DT40" s="13">
        <f t="shared" si="59"/>
        <v>0.30000000000000004</v>
      </c>
      <c r="DU40" s="13">
        <v>3</v>
      </c>
      <c r="DV40" s="13">
        <f t="shared" si="60"/>
        <v>0.9000000000000001</v>
      </c>
      <c r="DW40" s="13">
        <v>1</v>
      </c>
      <c r="DX40" s="13">
        <f t="shared" si="61"/>
        <v>0.30000000000000004</v>
      </c>
      <c r="DY40" s="13">
        <v>2</v>
      </c>
      <c r="DZ40" s="14">
        <f t="shared" si="62"/>
        <v>2.6</v>
      </c>
      <c r="EA40" s="9">
        <v>0</v>
      </c>
      <c r="EB40" s="9">
        <f t="shared" si="63"/>
        <v>0</v>
      </c>
      <c r="EC40" s="9">
        <v>0</v>
      </c>
      <c r="ED40" s="9">
        <f t="shared" si="64"/>
        <v>0</v>
      </c>
      <c r="EE40" s="9">
        <v>0</v>
      </c>
      <c r="EF40" s="9">
        <f t="shared" si="65"/>
        <v>0</v>
      </c>
      <c r="EG40" s="13">
        <v>1</v>
      </c>
      <c r="EH40" s="13">
        <f t="shared" si="66"/>
        <v>0.7000000000000001</v>
      </c>
      <c r="EI40" s="13">
        <v>1</v>
      </c>
      <c r="EJ40" s="13">
        <f t="shared" si="67"/>
        <v>0.7000000000000001</v>
      </c>
      <c r="EK40" s="13">
        <v>1</v>
      </c>
      <c r="EL40" s="13">
        <f t="shared" si="68"/>
        <v>0.7000000000000001</v>
      </c>
      <c r="EM40" s="13">
        <v>1</v>
      </c>
      <c r="EN40" s="13">
        <f t="shared" si="69"/>
        <v>0.7000000000000001</v>
      </c>
      <c r="EO40" s="13">
        <v>1</v>
      </c>
      <c r="EP40" s="13">
        <f t="shared" si="70"/>
        <v>0.7000000000000001</v>
      </c>
      <c r="EQ40" s="13">
        <v>1</v>
      </c>
      <c r="ER40" s="13">
        <f t="shared" si="71"/>
        <v>0.5</v>
      </c>
      <c r="ES40" s="13">
        <v>1</v>
      </c>
      <c r="ET40" s="13">
        <f t="shared" si="72"/>
        <v>0.5</v>
      </c>
      <c r="EU40" s="13">
        <v>1</v>
      </c>
      <c r="EV40" s="13">
        <f t="shared" si="73"/>
        <v>0.5</v>
      </c>
      <c r="EW40" s="13">
        <v>1</v>
      </c>
      <c r="EX40" s="9">
        <f t="shared" si="74"/>
        <v>0.5</v>
      </c>
      <c r="EY40" s="13">
        <v>1</v>
      </c>
      <c r="EZ40" s="13">
        <f t="shared" si="75"/>
        <v>1</v>
      </c>
      <c r="FA40" s="13">
        <v>1</v>
      </c>
      <c r="FB40" s="13">
        <f t="shared" si="76"/>
        <v>1</v>
      </c>
      <c r="FC40" s="13">
        <v>1</v>
      </c>
      <c r="FD40" s="13">
        <f t="shared" si="77"/>
        <v>1</v>
      </c>
      <c r="FE40" s="13">
        <v>1</v>
      </c>
      <c r="FF40" s="13">
        <f t="shared" si="78"/>
        <v>1</v>
      </c>
      <c r="FG40" s="13">
        <v>1</v>
      </c>
      <c r="FH40" s="9">
        <f t="shared" si="79"/>
        <v>1</v>
      </c>
      <c r="FI40" s="13">
        <v>1</v>
      </c>
      <c r="FJ40" s="14">
        <f t="shared" si="80"/>
        <v>1.3</v>
      </c>
      <c r="FK40" s="9">
        <v>0</v>
      </c>
      <c r="FL40" s="9">
        <f t="shared" si="81"/>
        <v>0</v>
      </c>
      <c r="FM40" s="9">
        <v>0</v>
      </c>
      <c r="FN40" s="9">
        <f t="shared" si="82"/>
        <v>0</v>
      </c>
      <c r="FO40" s="9">
        <v>0</v>
      </c>
      <c r="FP40" s="9">
        <f t="shared" si="83"/>
        <v>0</v>
      </c>
      <c r="FQ40" s="13">
        <v>1</v>
      </c>
      <c r="FR40" s="13">
        <f t="shared" si="84"/>
        <v>1.3</v>
      </c>
      <c r="FS40" s="13">
        <v>1</v>
      </c>
      <c r="FT40" s="14">
        <f t="shared" si="85"/>
        <v>1.3</v>
      </c>
      <c r="FU40" s="9">
        <v>0</v>
      </c>
      <c r="FV40" s="9">
        <f t="shared" si="86"/>
        <v>0</v>
      </c>
      <c r="FW40" s="13">
        <v>1</v>
      </c>
      <c r="FX40" s="13">
        <f t="shared" si="87"/>
        <v>1.3</v>
      </c>
      <c r="FY40" s="13">
        <v>1</v>
      </c>
      <c r="FZ40" s="13">
        <f t="shared" si="88"/>
        <v>1.3</v>
      </c>
      <c r="GA40" s="13">
        <v>1</v>
      </c>
      <c r="GB40" s="13">
        <f t="shared" si="89"/>
        <v>1.3</v>
      </c>
      <c r="GC40" s="13">
        <v>1</v>
      </c>
      <c r="GD40" s="14">
        <f t="shared" si="90"/>
        <v>1.3</v>
      </c>
      <c r="GE40" s="9">
        <v>0</v>
      </c>
      <c r="GF40" s="11">
        <f t="shared" si="91"/>
        <v>0</v>
      </c>
    </row>
    <row r="41" spans="1:188" s="15" customFormat="1" ht="15">
      <c r="A41" s="15">
        <f>(C51+C57)*0.01</f>
        <v>0.25</v>
      </c>
      <c r="B41" s="11" t="s">
        <v>155</v>
      </c>
      <c r="C41" s="12">
        <v>0</v>
      </c>
      <c r="D41" s="12">
        <f t="shared" si="93"/>
        <v>0</v>
      </c>
      <c r="E41" s="13">
        <v>0</v>
      </c>
      <c r="F41" s="13">
        <f t="shared" si="1"/>
        <v>0</v>
      </c>
      <c r="G41" s="13">
        <v>1</v>
      </c>
      <c r="H41" s="13">
        <f t="shared" si="2"/>
        <v>1.25</v>
      </c>
      <c r="I41" s="13">
        <v>3</v>
      </c>
      <c r="J41" s="13">
        <f t="shared" si="3"/>
        <v>3.75</v>
      </c>
      <c r="K41" s="13">
        <v>1</v>
      </c>
      <c r="L41" s="13">
        <f t="shared" si="4"/>
        <v>1.25</v>
      </c>
      <c r="M41" s="13">
        <v>2</v>
      </c>
      <c r="N41" s="9">
        <f t="shared" si="5"/>
        <v>2.5</v>
      </c>
      <c r="O41" s="9">
        <v>0</v>
      </c>
      <c r="P41" s="9">
        <f t="shared" si="6"/>
        <v>0</v>
      </c>
      <c r="Q41" s="9">
        <v>0</v>
      </c>
      <c r="R41" s="9">
        <f t="shared" si="7"/>
        <v>0</v>
      </c>
      <c r="S41" s="9">
        <v>2</v>
      </c>
      <c r="T41" s="9">
        <f t="shared" si="8"/>
        <v>2.5</v>
      </c>
      <c r="U41" s="13">
        <v>1</v>
      </c>
      <c r="V41" s="14">
        <f t="shared" si="9"/>
        <v>1.25</v>
      </c>
      <c r="W41" s="9">
        <v>0</v>
      </c>
      <c r="X41" s="9">
        <f t="shared" si="10"/>
        <v>0</v>
      </c>
      <c r="Y41" s="13">
        <v>3</v>
      </c>
      <c r="Z41" s="13">
        <f t="shared" si="11"/>
        <v>3.75</v>
      </c>
      <c r="AA41" s="13">
        <v>4</v>
      </c>
      <c r="AB41" s="13">
        <f t="shared" si="12"/>
        <v>5</v>
      </c>
      <c r="AC41" s="13">
        <v>2</v>
      </c>
      <c r="AD41" s="13">
        <f t="shared" si="13"/>
        <v>2.5</v>
      </c>
      <c r="AE41" s="13">
        <v>1</v>
      </c>
      <c r="AF41" s="14">
        <f t="shared" si="14"/>
        <v>1.25</v>
      </c>
      <c r="AG41" s="9">
        <v>0</v>
      </c>
      <c r="AH41" s="9">
        <f t="shared" si="15"/>
        <v>0</v>
      </c>
      <c r="AI41" s="9">
        <v>0</v>
      </c>
      <c r="AJ41" s="9">
        <f t="shared" si="16"/>
        <v>0</v>
      </c>
      <c r="AK41" s="9">
        <v>0</v>
      </c>
      <c r="AL41" s="9">
        <f t="shared" si="17"/>
        <v>0</v>
      </c>
      <c r="AM41" s="9">
        <v>0</v>
      </c>
      <c r="AN41" s="9">
        <f t="shared" si="18"/>
        <v>0</v>
      </c>
      <c r="AO41" s="9">
        <v>0</v>
      </c>
      <c r="AP41" s="9">
        <f t="shared" si="19"/>
        <v>0</v>
      </c>
      <c r="AQ41" s="9">
        <v>0</v>
      </c>
      <c r="AR41" s="9">
        <f t="shared" si="20"/>
        <v>0</v>
      </c>
      <c r="AS41" s="9">
        <v>0</v>
      </c>
      <c r="AT41" s="9">
        <f t="shared" si="21"/>
        <v>0</v>
      </c>
      <c r="AU41" s="9">
        <v>0</v>
      </c>
      <c r="AV41" s="9">
        <f t="shared" si="22"/>
        <v>0</v>
      </c>
      <c r="AW41" s="13">
        <v>1</v>
      </c>
      <c r="AX41" s="9">
        <f t="shared" si="23"/>
        <v>1.25</v>
      </c>
      <c r="AY41" s="13">
        <v>1</v>
      </c>
      <c r="AZ41" s="13">
        <f t="shared" si="24"/>
        <v>3.75</v>
      </c>
      <c r="BA41" s="13">
        <v>1</v>
      </c>
      <c r="BB41" s="13">
        <f t="shared" si="25"/>
        <v>3.75</v>
      </c>
      <c r="BC41" s="13">
        <v>1</v>
      </c>
      <c r="BD41" s="13">
        <f t="shared" si="26"/>
        <v>3.75</v>
      </c>
      <c r="BE41" s="13">
        <v>3</v>
      </c>
      <c r="BF41" s="13">
        <f t="shared" si="27"/>
        <v>11.25</v>
      </c>
      <c r="BG41" s="13">
        <v>1</v>
      </c>
      <c r="BH41" s="13">
        <f t="shared" si="28"/>
        <v>3.75</v>
      </c>
      <c r="BI41" s="13">
        <v>1</v>
      </c>
      <c r="BJ41" s="13">
        <f t="shared" si="29"/>
        <v>3.75</v>
      </c>
      <c r="BK41" s="13">
        <v>1</v>
      </c>
      <c r="BL41" s="9">
        <f t="shared" si="30"/>
        <v>3.75</v>
      </c>
      <c r="BM41" s="13">
        <v>1</v>
      </c>
      <c r="BN41" s="13">
        <f t="shared" si="31"/>
        <v>6.25</v>
      </c>
      <c r="BO41" s="13">
        <v>1</v>
      </c>
      <c r="BP41" s="13">
        <f t="shared" si="32"/>
        <v>6.25</v>
      </c>
      <c r="BQ41" s="13">
        <v>2</v>
      </c>
      <c r="BR41" s="13">
        <f t="shared" si="33"/>
        <v>12.5</v>
      </c>
      <c r="BS41" s="13">
        <v>1</v>
      </c>
      <c r="BT41" s="9">
        <f t="shared" si="34"/>
        <v>6.25</v>
      </c>
      <c r="BU41" s="13">
        <v>3</v>
      </c>
      <c r="BV41" s="13">
        <f t="shared" si="35"/>
        <v>11.25</v>
      </c>
      <c r="BW41" s="13">
        <v>1</v>
      </c>
      <c r="BX41" s="13">
        <f t="shared" si="36"/>
        <v>3.75</v>
      </c>
      <c r="BY41" s="13">
        <v>3</v>
      </c>
      <c r="BZ41" s="13">
        <f t="shared" si="37"/>
        <v>11.25</v>
      </c>
      <c r="CA41" s="13">
        <v>2</v>
      </c>
      <c r="CB41" s="13">
        <f t="shared" si="38"/>
        <v>7.5</v>
      </c>
      <c r="CC41" s="13">
        <v>1</v>
      </c>
      <c r="CD41" s="13">
        <f t="shared" si="39"/>
        <v>3.75</v>
      </c>
      <c r="CE41" s="13">
        <v>1</v>
      </c>
      <c r="CF41" s="13">
        <f t="shared" si="40"/>
        <v>3.75</v>
      </c>
      <c r="CG41" s="13">
        <v>2</v>
      </c>
      <c r="CH41" s="13">
        <f t="shared" si="41"/>
        <v>7.5</v>
      </c>
      <c r="CI41" s="13">
        <v>1</v>
      </c>
      <c r="CJ41" s="13">
        <f t="shared" si="42"/>
        <v>3.75</v>
      </c>
      <c r="CK41" s="13">
        <v>1</v>
      </c>
      <c r="CL41" s="13">
        <f t="shared" si="43"/>
        <v>3.75</v>
      </c>
      <c r="CM41" s="13">
        <v>4</v>
      </c>
      <c r="CN41" s="14">
        <f t="shared" si="44"/>
        <v>15</v>
      </c>
      <c r="CO41" s="9">
        <v>0</v>
      </c>
      <c r="CP41" s="9">
        <f t="shared" si="45"/>
        <v>0</v>
      </c>
      <c r="CQ41" s="13">
        <v>2</v>
      </c>
      <c r="CR41" s="13">
        <f t="shared" si="46"/>
        <v>7.5</v>
      </c>
      <c r="CS41" s="13">
        <v>1</v>
      </c>
      <c r="CT41" s="13">
        <f t="shared" si="47"/>
        <v>3.75</v>
      </c>
      <c r="CU41" s="13">
        <v>3</v>
      </c>
      <c r="CV41" s="13">
        <f t="shared" si="48"/>
        <v>0.75</v>
      </c>
      <c r="CW41" s="13">
        <v>1</v>
      </c>
      <c r="CX41" s="13">
        <f t="shared" si="49"/>
        <v>3.75</v>
      </c>
      <c r="CY41" s="13">
        <v>1</v>
      </c>
      <c r="CZ41" s="9">
        <f t="shared" si="50"/>
        <v>3.75</v>
      </c>
      <c r="DA41" s="13">
        <v>1</v>
      </c>
      <c r="DB41" s="14">
        <f t="shared" si="51"/>
        <v>0.5</v>
      </c>
      <c r="DC41" s="12">
        <v>1</v>
      </c>
      <c r="DD41" s="12">
        <f t="shared" si="52"/>
        <v>0.5</v>
      </c>
      <c r="DE41" s="12">
        <v>1</v>
      </c>
      <c r="DF41" s="12">
        <f t="shared" si="53"/>
        <v>0.5</v>
      </c>
      <c r="DG41" s="13">
        <v>1</v>
      </c>
      <c r="DH41" s="13">
        <f t="shared" si="54"/>
        <v>0.5</v>
      </c>
      <c r="DI41" s="13">
        <v>1</v>
      </c>
      <c r="DJ41" s="13">
        <f t="shared" si="92"/>
        <v>0.5</v>
      </c>
      <c r="DK41" s="13">
        <v>1</v>
      </c>
      <c r="DL41" s="14">
        <f t="shared" si="55"/>
        <v>0.5</v>
      </c>
      <c r="DM41" s="14">
        <v>0</v>
      </c>
      <c r="DN41" s="14">
        <f t="shared" si="56"/>
        <v>0</v>
      </c>
      <c r="DO41" s="12">
        <v>1</v>
      </c>
      <c r="DP41" s="12">
        <f t="shared" si="57"/>
        <v>0.5</v>
      </c>
      <c r="DQ41" s="13">
        <v>1</v>
      </c>
      <c r="DR41" s="13">
        <f t="shared" si="58"/>
        <v>0.5</v>
      </c>
      <c r="DS41" s="13">
        <v>1</v>
      </c>
      <c r="DT41" s="13">
        <f t="shared" si="59"/>
        <v>0.75</v>
      </c>
      <c r="DU41" s="13">
        <v>1</v>
      </c>
      <c r="DV41" s="13">
        <f t="shared" si="60"/>
        <v>0.75</v>
      </c>
      <c r="DW41" s="13">
        <v>1</v>
      </c>
      <c r="DX41" s="13">
        <f t="shared" si="61"/>
        <v>0.75</v>
      </c>
      <c r="DY41" s="13">
        <v>1</v>
      </c>
      <c r="DZ41" s="14">
        <f t="shared" si="62"/>
        <v>3.25</v>
      </c>
      <c r="EA41" s="9">
        <v>0</v>
      </c>
      <c r="EB41" s="9">
        <f t="shared" si="63"/>
        <v>0</v>
      </c>
      <c r="EC41" s="9">
        <v>0</v>
      </c>
      <c r="ED41" s="9">
        <f t="shared" si="64"/>
        <v>0</v>
      </c>
      <c r="EE41" s="9">
        <v>0</v>
      </c>
      <c r="EF41" s="9">
        <f t="shared" si="65"/>
        <v>0</v>
      </c>
      <c r="EG41" s="13">
        <v>1</v>
      </c>
      <c r="EH41" s="13">
        <f t="shared" si="66"/>
        <v>1.75</v>
      </c>
      <c r="EI41" s="13">
        <v>1</v>
      </c>
      <c r="EJ41" s="13">
        <f t="shared" si="67"/>
        <v>1.75</v>
      </c>
      <c r="EK41" s="13">
        <v>1</v>
      </c>
      <c r="EL41" s="13">
        <f t="shared" si="68"/>
        <v>1.75</v>
      </c>
      <c r="EM41" s="13">
        <v>2</v>
      </c>
      <c r="EN41" s="13">
        <f t="shared" si="69"/>
        <v>3.5</v>
      </c>
      <c r="EO41" s="13">
        <v>1</v>
      </c>
      <c r="EP41" s="13">
        <f t="shared" si="70"/>
        <v>1.75</v>
      </c>
      <c r="EQ41" s="13">
        <v>1</v>
      </c>
      <c r="ER41" s="13">
        <f t="shared" si="71"/>
        <v>1.25</v>
      </c>
      <c r="ES41" s="13">
        <v>1</v>
      </c>
      <c r="ET41" s="13">
        <f t="shared" si="72"/>
        <v>1.25</v>
      </c>
      <c r="EU41" s="13">
        <v>1</v>
      </c>
      <c r="EV41" s="13">
        <f t="shared" si="73"/>
        <v>1.25</v>
      </c>
      <c r="EW41" s="13">
        <v>1</v>
      </c>
      <c r="EX41" s="9">
        <f t="shared" si="74"/>
        <v>1.25</v>
      </c>
      <c r="EY41" s="13">
        <v>1</v>
      </c>
      <c r="EZ41" s="13">
        <f t="shared" si="75"/>
        <v>2.5</v>
      </c>
      <c r="FA41" s="13">
        <v>1</v>
      </c>
      <c r="FB41" s="13">
        <f t="shared" si="76"/>
        <v>2.5</v>
      </c>
      <c r="FC41" s="13">
        <v>1</v>
      </c>
      <c r="FD41" s="13">
        <f t="shared" si="77"/>
        <v>2.5</v>
      </c>
      <c r="FE41" s="13">
        <v>1</v>
      </c>
      <c r="FF41" s="13">
        <f t="shared" si="78"/>
        <v>2.5</v>
      </c>
      <c r="FG41" s="13">
        <v>1</v>
      </c>
      <c r="FH41" s="9">
        <f t="shared" si="79"/>
        <v>2.5</v>
      </c>
      <c r="FI41" s="13">
        <v>1</v>
      </c>
      <c r="FJ41" s="14">
        <f t="shared" si="80"/>
        <v>3.25</v>
      </c>
      <c r="FK41" s="9">
        <v>1</v>
      </c>
      <c r="FL41" s="9">
        <f t="shared" si="81"/>
        <v>3.25</v>
      </c>
      <c r="FM41" s="9">
        <v>1</v>
      </c>
      <c r="FN41" s="9">
        <f t="shared" si="82"/>
        <v>3.25</v>
      </c>
      <c r="FO41" s="9">
        <v>1</v>
      </c>
      <c r="FP41" s="9">
        <f t="shared" si="83"/>
        <v>3.25</v>
      </c>
      <c r="FQ41" s="13">
        <v>1</v>
      </c>
      <c r="FR41" s="13">
        <f t="shared" si="84"/>
        <v>3.25</v>
      </c>
      <c r="FS41" s="13">
        <v>1</v>
      </c>
      <c r="FT41" s="14">
        <f t="shared" si="85"/>
        <v>3.25</v>
      </c>
      <c r="FU41" s="9">
        <v>0</v>
      </c>
      <c r="FV41" s="9">
        <f t="shared" si="86"/>
        <v>0</v>
      </c>
      <c r="FW41" s="13">
        <v>1</v>
      </c>
      <c r="FX41" s="13">
        <f t="shared" si="87"/>
        <v>3.25</v>
      </c>
      <c r="FY41" s="13">
        <v>1</v>
      </c>
      <c r="FZ41" s="13">
        <f t="shared" si="88"/>
        <v>3.25</v>
      </c>
      <c r="GA41" s="13">
        <v>1</v>
      </c>
      <c r="GB41" s="13">
        <f t="shared" si="89"/>
        <v>3.25</v>
      </c>
      <c r="GC41" s="13">
        <v>1</v>
      </c>
      <c r="GD41" s="14">
        <f t="shared" si="90"/>
        <v>3.25</v>
      </c>
      <c r="GE41" s="9">
        <v>0</v>
      </c>
      <c r="GF41" s="11">
        <f t="shared" si="91"/>
        <v>0</v>
      </c>
    </row>
    <row r="42" spans="2:188" ht="15">
      <c r="B42" s="16" t="s">
        <v>135</v>
      </c>
      <c r="C42" s="16">
        <f>SUM(C19:C41)</f>
        <v>0</v>
      </c>
      <c r="D42" s="16">
        <f>SUM(D19:D41)</f>
        <v>0</v>
      </c>
      <c r="E42" s="16">
        <f aca="true" t="shared" si="94" ref="E42:DX42">SUM(E19:E41)</f>
        <v>0</v>
      </c>
      <c r="F42" s="16">
        <f t="shared" si="94"/>
        <v>0</v>
      </c>
      <c r="G42" s="16">
        <f t="shared" si="94"/>
        <v>29</v>
      </c>
      <c r="H42" s="16">
        <f t="shared" si="94"/>
        <v>31.25</v>
      </c>
      <c r="I42" s="16">
        <f t="shared" si="94"/>
        <v>37</v>
      </c>
      <c r="J42" s="16">
        <f t="shared" si="94"/>
        <v>43.75</v>
      </c>
      <c r="K42" s="16">
        <f t="shared" si="94"/>
        <v>26</v>
      </c>
      <c r="L42" s="16">
        <f t="shared" si="94"/>
        <v>30</v>
      </c>
      <c r="M42" s="16">
        <f t="shared" si="94"/>
        <v>28</v>
      </c>
      <c r="N42" s="16">
        <f t="shared" si="94"/>
        <v>31.75</v>
      </c>
      <c r="O42" s="16">
        <f t="shared" si="94"/>
        <v>4</v>
      </c>
      <c r="P42" s="16">
        <f t="shared" si="94"/>
        <v>3.25</v>
      </c>
      <c r="Q42" s="16">
        <f t="shared" si="94"/>
        <v>5</v>
      </c>
      <c r="R42" s="16">
        <f t="shared" si="94"/>
        <v>4.5</v>
      </c>
      <c r="S42" s="16">
        <f t="shared" si="94"/>
        <v>25</v>
      </c>
      <c r="T42" s="39">
        <f t="shared" si="94"/>
        <v>27.5</v>
      </c>
      <c r="U42" s="16">
        <f t="shared" si="94"/>
        <v>43</v>
      </c>
      <c r="V42" s="16">
        <f t="shared" si="94"/>
        <v>51.25</v>
      </c>
      <c r="W42" s="16">
        <f t="shared" si="94"/>
        <v>0</v>
      </c>
      <c r="X42" s="16">
        <f t="shared" si="94"/>
        <v>0</v>
      </c>
      <c r="Y42" s="16">
        <f t="shared" si="94"/>
        <v>48</v>
      </c>
      <c r="Z42" s="16">
        <f t="shared" si="94"/>
        <v>51.75</v>
      </c>
      <c r="AA42" s="16">
        <f t="shared" si="94"/>
        <v>42</v>
      </c>
      <c r="AB42" s="16">
        <f t="shared" si="94"/>
        <v>48.25</v>
      </c>
      <c r="AC42" s="16">
        <f t="shared" si="94"/>
        <v>46</v>
      </c>
      <c r="AD42" s="16">
        <f t="shared" si="94"/>
        <v>48.25</v>
      </c>
      <c r="AE42" s="16">
        <f t="shared" si="94"/>
        <v>26</v>
      </c>
      <c r="AF42" s="16">
        <f t="shared" si="94"/>
        <v>28.5</v>
      </c>
      <c r="AG42" s="16">
        <f t="shared" si="94"/>
        <v>0</v>
      </c>
      <c r="AH42" s="16">
        <f t="shared" si="94"/>
        <v>0</v>
      </c>
      <c r="AI42" s="16">
        <f t="shared" si="94"/>
        <v>0</v>
      </c>
      <c r="AJ42" s="16">
        <f t="shared" si="94"/>
        <v>0</v>
      </c>
      <c r="AK42" s="16">
        <f t="shared" si="94"/>
        <v>0</v>
      </c>
      <c r="AL42" s="16">
        <f t="shared" si="94"/>
        <v>0</v>
      </c>
      <c r="AM42" s="16">
        <f t="shared" si="94"/>
        <v>0</v>
      </c>
      <c r="AN42" s="16">
        <f t="shared" si="94"/>
        <v>0</v>
      </c>
      <c r="AO42" s="16">
        <f t="shared" si="94"/>
        <v>0</v>
      </c>
      <c r="AP42" s="39">
        <f t="shared" si="94"/>
        <v>0</v>
      </c>
      <c r="AQ42" s="16">
        <f t="shared" si="94"/>
        <v>0</v>
      </c>
      <c r="AR42" s="16">
        <f t="shared" si="94"/>
        <v>0</v>
      </c>
      <c r="AS42" s="16">
        <f t="shared" si="94"/>
        <v>0</v>
      </c>
      <c r="AT42" s="16">
        <f t="shared" si="94"/>
        <v>0</v>
      </c>
      <c r="AU42" s="16">
        <f t="shared" si="94"/>
        <v>0</v>
      </c>
      <c r="AV42" s="16">
        <f t="shared" si="94"/>
        <v>0</v>
      </c>
      <c r="AW42" s="16">
        <f t="shared" si="94"/>
        <v>23</v>
      </c>
      <c r="AX42" s="16">
        <f t="shared" si="94"/>
        <v>24.5</v>
      </c>
      <c r="AY42" s="16">
        <f t="shared" si="94"/>
        <v>26</v>
      </c>
      <c r="AZ42" s="16">
        <f t="shared" si="94"/>
        <v>79.5</v>
      </c>
      <c r="BA42" s="16">
        <f t="shared" si="94"/>
        <v>30</v>
      </c>
      <c r="BB42" s="16">
        <f t="shared" si="94"/>
        <v>98.25</v>
      </c>
      <c r="BC42" s="16">
        <f t="shared" si="94"/>
        <v>34</v>
      </c>
      <c r="BD42" s="16">
        <f t="shared" si="94"/>
        <v>103.5</v>
      </c>
      <c r="BE42" s="16">
        <f t="shared" si="94"/>
        <v>38</v>
      </c>
      <c r="BF42" s="16">
        <f t="shared" si="94"/>
        <v>128.25</v>
      </c>
      <c r="BG42" s="16">
        <f t="shared" si="94"/>
        <v>23</v>
      </c>
      <c r="BH42" s="16">
        <f t="shared" si="94"/>
        <v>69</v>
      </c>
      <c r="BI42" s="16">
        <f t="shared" si="94"/>
        <v>35</v>
      </c>
      <c r="BJ42" s="16">
        <f t="shared" si="94"/>
        <v>120</v>
      </c>
      <c r="BK42" s="16">
        <f t="shared" si="94"/>
        <v>40</v>
      </c>
      <c r="BL42" s="16">
        <f t="shared" si="94"/>
        <v>137.25</v>
      </c>
      <c r="BM42" s="16">
        <f t="shared" si="94"/>
        <v>39</v>
      </c>
      <c r="BN42" s="16">
        <f t="shared" si="94"/>
        <v>196.25</v>
      </c>
      <c r="BO42" s="16">
        <f t="shared" si="94"/>
        <v>39</v>
      </c>
      <c r="BP42" s="16">
        <f t="shared" si="94"/>
        <v>195</v>
      </c>
      <c r="BQ42" s="16">
        <f t="shared" si="94"/>
        <v>32</v>
      </c>
      <c r="BR42" s="16">
        <f t="shared" si="94"/>
        <v>158.75</v>
      </c>
      <c r="BS42" s="16">
        <f t="shared" si="94"/>
        <v>36</v>
      </c>
      <c r="BT42" s="16">
        <f t="shared" si="94"/>
        <v>182.5</v>
      </c>
      <c r="BU42" s="16">
        <f t="shared" si="94"/>
        <v>46</v>
      </c>
      <c r="BV42" s="16">
        <f t="shared" si="94"/>
        <v>132</v>
      </c>
      <c r="BW42" s="16">
        <f t="shared" si="94"/>
        <v>29</v>
      </c>
      <c r="BX42" s="16">
        <f t="shared" si="94"/>
        <v>86.25</v>
      </c>
      <c r="BY42" s="16">
        <f t="shared" si="94"/>
        <v>44</v>
      </c>
      <c r="BZ42" s="16">
        <f t="shared" si="94"/>
        <v>155.25</v>
      </c>
      <c r="CA42" s="16">
        <f t="shared" si="94"/>
        <v>35</v>
      </c>
      <c r="CB42" s="16">
        <f t="shared" si="94"/>
        <v>100.5</v>
      </c>
      <c r="CC42" s="16">
        <f t="shared" si="94"/>
        <v>36</v>
      </c>
      <c r="CD42" s="16">
        <f t="shared" si="94"/>
        <v>126</v>
      </c>
      <c r="CE42" s="16">
        <f t="shared" si="94"/>
        <v>33</v>
      </c>
      <c r="CF42" s="16">
        <f t="shared" si="94"/>
        <v>104.25</v>
      </c>
      <c r="CG42" s="16">
        <f t="shared" si="94"/>
        <v>50</v>
      </c>
      <c r="CH42" s="16">
        <f t="shared" si="94"/>
        <v>138.75</v>
      </c>
      <c r="CI42" s="16">
        <f t="shared" si="94"/>
        <v>42</v>
      </c>
      <c r="CJ42" s="16">
        <f t="shared" si="94"/>
        <v>138.75</v>
      </c>
      <c r="CK42" s="16">
        <f t="shared" si="94"/>
        <v>44</v>
      </c>
      <c r="CL42" s="16">
        <f t="shared" si="94"/>
        <v>137.25</v>
      </c>
      <c r="CM42" s="16">
        <f t="shared" si="94"/>
        <v>46</v>
      </c>
      <c r="CN42" s="16">
        <f t="shared" si="94"/>
        <v>147</v>
      </c>
      <c r="CO42" s="16">
        <f t="shared" si="94"/>
        <v>10</v>
      </c>
      <c r="CP42" s="16">
        <f t="shared" si="94"/>
        <v>33</v>
      </c>
      <c r="CQ42" s="16">
        <f t="shared" si="94"/>
        <v>45</v>
      </c>
      <c r="CR42" s="16">
        <f t="shared" si="94"/>
        <v>149.25</v>
      </c>
      <c r="CS42" s="16">
        <f t="shared" si="94"/>
        <v>44</v>
      </c>
      <c r="CT42" s="16">
        <f t="shared" si="94"/>
        <v>150</v>
      </c>
      <c r="CU42" s="16">
        <f t="shared" si="94"/>
        <v>45</v>
      </c>
      <c r="CV42" s="16">
        <f t="shared" si="94"/>
        <v>12.999999999999996</v>
      </c>
      <c r="CW42" s="16">
        <f t="shared" si="94"/>
        <v>37</v>
      </c>
      <c r="CX42" s="16">
        <f t="shared" si="94"/>
        <v>100.5</v>
      </c>
      <c r="CY42" s="16">
        <f t="shared" si="94"/>
        <v>36</v>
      </c>
      <c r="CZ42" s="16">
        <f t="shared" si="94"/>
        <v>103.5</v>
      </c>
      <c r="DA42" s="16">
        <f t="shared" si="94"/>
        <v>36</v>
      </c>
      <c r="DB42" s="16">
        <f t="shared" si="94"/>
        <v>13.899999999999997</v>
      </c>
      <c r="DC42" s="16">
        <f t="shared" si="94"/>
        <v>37</v>
      </c>
      <c r="DD42" s="16">
        <f t="shared" si="94"/>
        <v>13.399999999999999</v>
      </c>
      <c r="DE42" s="16">
        <f t="shared" si="94"/>
        <v>34</v>
      </c>
      <c r="DF42" s="16">
        <f t="shared" si="94"/>
        <v>12.999999999999998</v>
      </c>
      <c r="DG42" s="16">
        <f t="shared" si="94"/>
        <v>32</v>
      </c>
      <c r="DH42" s="16">
        <f t="shared" si="94"/>
        <v>12.000000000000002</v>
      </c>
      <c r="DI42" s="16">
        <f t="shared" si="94"/>
        <v>28</v>
      </c>
      <c r="DJ42" s="16">
        <f t="shared" si="94"/>
        <v>11.399999999999999</v>
      </c>
      <c r="DK42" s="16">
        <f t="shared" si="94"/>
        <v>43</v>
      </c>
      <c r="DL42" s="16">
        <f t="shared" si="94"/>
        <v>15.299999999999997</v>
      </c>
      <c r="DM42" s="16">
        <f t="shared" si="94"/>
        <v>3</v>
      </c>
      <c r="DN42" s="39">
        <f t="shared" si="94"/>
        <v>1.4</v>
      </c>
      <c r="DO42" s="16">
        <f t="shared" si="94"/>
        <v>34</v>
      </c>
      <c r="DP42" s="16">
        <f t="shared" si="94"/>
        <v>12.6</v>
      </c>
      <c r="DQ42" s="16">
        <f t="shared" si="94"/>
        <v>38</v>
      </c>
      <c r="DR42" s="16">
        <f t="shared" si="94"/>
        <v>14</v>
      </c>
      <c r="DS42" s="16">
        <f t="shared" si="94"/>
        <v>39</v>
      </c>
      <c r="DT42" s="16">
        <f t="shared" si="94"/>
        <v>22.799999999999997</v>
      </c>
      <c r="DU42" s="16">
        <f t="shared" si="94"/>
        <v>34</v>
      </c>
      <c r="DV42" s="16">
        <f t="shared" si="94"/>
        <v>19.500000000000007</v>
      </c>
      <c r="DW42" s="16">
        <f t="shared" si="94"/>
        <v>37</v>
      </c>
      <c r="DX42" s="16">
        <f t="shared" si="94"/>
        <v>21.000000000000004</v>
      </c>
      <c r="DY42" s="16">
        <f aca="true" t="shared" si="95" ref="DY42:GF42">SUM(DY19:DY41)</f>
        <v>36</v>
      </c>
      <c r="DZ42" s="16">
        <f t="shared" si="95"/>
        <v>107.24999999999999</v>
      </c>
      <c r="EA42" s="16">
        <f t="shared" si="95"/>
        <v>0</v>
      </c>
      <c r="EB42" s="16">
        <f t="shared" si="95"/>
        <v>0</v>
      </c>
      <c r="EC42" s="16">
        <f t="shared" si="95"/>
        <v>0</v>
      </c>
      <c r="ED42" s="16">
        <f t="shared" si="95"/>
        <v>0</v>
      </c>
      <c r="EE42" s="16">
        <f t="shared" si="95"/>
        <v>3</v>
      </c>
      <c r="EF42" s="16">
        <f t="shared" si="95"/>
        <v>4.2</v>
      </c>
      <c r="EG42" s="16">
        <f t="shared" si="95"/>
        <v>30</v>
      </c>
      <c r="EH42" s="16">
        <f t="shared" si="95"/>
        <v>42.70000000000001</v>
      </c>
      <c r="EI42" s="16">
        <f t="shared" si="95"/>
        <v>28</v>
      </c>
      <c r="EJ42" s="16">
        <f t="shared" si="95"/>
        <v>37.8</v>
      </c>
      <c r="EK42" s="16">
        <f t="shared" si="95"/>
        <v>32</v>
      </c>
      <c r="EL42" s="16">
        <f t="shared" si="95"/>
        <v>46.90000000000002</v>
      </c>
      <c r="EM42" s="16">
        <f t="shared" si="95"/>
        <v>33</v>
      </c>
      <c r="EN42" s="16">
        <f t="shared" si="95"/>
        <v>50.75</v>
      </c>
      <c r="EO42" s="16">
        <f t="shared" si="95"/>
        <v>29</v>
      </c>
      <c r="EP42" s="16">
        <f t="shared" si="95"/>
        <v>39.90000000000001</v>
      </c>
      <c r="EQ42" s="16">
        <f t="shared" si="95"/>
        <v>38</v>
      </c>
      <c r="ER42" s="16">
        <f t="shared" si="95"/>
        <v>34</v>
      </c>
      <c r="ES42" s="16">
        <f t="shared" si="95"/>
        <v>38</v>
      </c>
      <c r="ET42" s="16">
        <f t="shared" si="95"/>
        <v>33.5</v>
      </c>
      <c r="EU42" s="16">
        <f t="shared" si="95"/>
        <v>36</v>
      </c>
      <c r="EV42" s="16">
        <f t="shared" si="95"/>
        <v>32</v>
      </c>
      <c r="EW42" s="16">
        <f t="shared" si="95"/>
        <v>43</v>
      </c>
      <c r="EX42" s="16">
        <f t="shared" si="95"/>
        <v>37</v>
      </c>
      <c r="EY42" s="16">
        <f t="shared" si="95"/>
        <v>35</v>
      </c>
      <c r="EZ42" s="16">
        <f t="shared" si="95"/>
        <v>64</v>
      </c>
      <c r="FA42" s="16">
        <f t="shared" si="95"/>
        <v>31</v>
      </c>
      <c r="FB42" s="16">
        <f t="shared" si="95"/>
        <v>62.5</v>
      </c>
      <c r="FC42" s="16">
        <f t="shared" si="95"/>
        <v>31</v>
      </c>
      <c r="FD42" s="16">
        <f t="shared" si="95"/>
        <v>59</v>
      </c>
      <c r="FE42" s="16">
        <f t="shared" si="95"/>
        <v>28</v>
      </c>
      <c r="FF42" s="16">
        <f t="shared" si="95"/>
        <v>54</v>
      </c>
      <c r="FG42" s="16">
        <f t="shared" si="95"/>
        <v>29</v>
      </c>
      <c r="FH42" s="16">
        <f t="shared" si="95"/>
        <v>57</v>
      </c>
      <c r="FI42" s="16">
        <f t="shared" si="95"/>
        <v>35</v>
      </c>
      <c r="FJ42" s="16">
        <f t="shared" si="95"/>
        <v>94.24999999999999</v>
      </c>
      <c r="FK42" s="16">
        <f t="shared" si="95"/>
        <v>8</v>
      </c>
      <c r="FL42" s="16">
        <f t="shared" si="95"/>
        <v>23.400000000000002</v>
      </c>
      <c r="FM42" s="16">
        <f t="shared" si="95"/>
        <v>8</v>
      </c>
      <c r="FN42" s="16">
        <f t="shared" si="95"/>
        <v>23.400000000000002</v>
      </c>
      <c r="FO42" s="16">
        <f t="shared" si="95"/>
        <v>6</v>
      </c>
      <c r="FP42" s="16">
        <f t="shared" si="95"/>
        <v>18.85</v>
      </c>
      <c r="FQ42" s="16">
        <f t="shared" si="95"/>
        <v>36</v>
      </c>
      <c r="FR42" s="16">
        <f t="shared" si="95"/>
        <v>97.49999999999999</v>
      </c>
      <c r="FS42" s="16">
        <f t="shared" si="95"/>
        <v>33</v>
      </c>
      <c r="FT42" s="16">
        <f t="shared" si="95"/>
        <v>88.39999999999999</v>
      </c>
      <c r="FU42" s="16">
        <f t="shared" si="95"/>
        <v>9</v>
      </c>
      <c r="FV42" s="16">
        <f t="shared" si="95"/>
        <v>24.050000000000004</v>
      </c>
      <c r="FW42" s="16">
        <f t="shared" si="95"/>
        <v>33</v>
      </c>
      <c r="FX42" s="16">
        <f t="shared" si="95"/>
        <v>88.39999999999999</v>
      </c>
      <c r="FY42" s="16">
        <f t="shared" si="95"/>
        <v>28</v>
      </c>
      <c r="FZ42" s="16">
        <f t="shared" si="95"/>
        <v>77.34999999999998</v>
      </c>
      <c r="GA42" s="16">
        <f t="shared" si="95"/>
        <v>42</v>
      </c>
      <c r="GB42" s="16">
        <f t="shared" si="95"/>
        <v>99.45000000000002</v>
      </c>
      <c r="GC42" s="16">
        <f t="shared" si="95"/>
        <v>36</v>
      </c>
      <c r="GD42" s="16">
        <f t="shared" si="95"/>
        <v>84.50000000000001</v>
      </c>
      <c r="GE42" s="16">
        <f t="shared" si="95"/>
        <v>2</v>
      </c>
      <c r="GF42" s="16">
        <f t="shared" si="95"/>
        <v>4.55</v>
      </c>
    </row>
    <row r="49" spans="2:5" ht="12">
      <c r="B49" s="21" t="s">
        <v>102</v>
      </c>
      <c r="C49" s="20"/>
      <c r="D49" s="21"/>
      <c r="E49" s="20"/>
    </row>
    <row r="50" spans="2:5" ht="12">
      <c r="B50" s="22" t="s">
        <v>103</v>
      </c>
      <c r="C50" s="23">
        <f>100-SUM(C51:C72)</f>
        <v>0</v>
      </c>
      <c r="D50" s="22"/>
      <c r="E50" s="23"/>
    </row>
    <row r="51" spans="2:5" ht="24">
      <c r="B51" s="24" t="s">
        <v>203</v>
      </c>
      <c r="C51" s="43">
        <v>15</v>
      </c>
      <c r="D51" s="24"/>
      <c r="E51" s="20"/>
    </row>
    <row r="52" spans="2:5" ht="12">
      <c r="B52" s="25" t="s">
        <v>204</v>
      </c>
      <c r="C52" s="43">
        <v>10</v>
      </c>
      <c r="D52" s="25"/>
      <c r="E52" s="20"/>
    </row>
    <row r="53" spans="2:5" ht="12">
      <c r="B53" s="26" t="s">
        <v>205</v>
      </c>
      <c r="C53" s="43">
        <v>20</v>
      </c>
      <c r="D53" s="26"/>
      <c r="E53" s="20"/>
    </row>
    <row r="54" spans="2:5" ht="24">
      <c r="B54" s="27" t="s">
        <v>114</v>
      </c>
      <c r="C54" s="43">
        <v>20</v>
      </c>
      <c r="D54" s="27"/>
      <c r="E54" s="20"/>
    </row>
    <row r="55" spans="2:5" ht="12">
      <c r="B55" s="28" t="s">
        <v>115</v>
      </c>
      <c r="C55" s="43">
        <v>15</v>
      </c>
      <c r="D55" s="28"/>
      <c r="E55" s="20"/>
    </row>
    <row r="56" spans="2:5" ht="24">
      <c r="B56" s="29" t="s">
        <v>119</v>
      </c>
      <c r="C56" s="43">
        <v>10</v>
      </c>
      <c r="D56" s="29"/>
      <c r="E56" s="20"/>
    </row>
    <row r="57" spans="2:5" ht="12">
      <c r="B57" s="27" t="s">
        <v>120</v>
      </c>
      <c r="C57" s="43">
        <v>10</v>
      </c>
      <c r="D57" s="27"/>
      <c r="E57" s="20"/>
    </row>
    <row r="60" spans="2:4" ht="12">
      <c r="B60" s="51" t="s">
        <v>162</v>
      </c>
      <c r="C60" s="52"/>
      <c r="D60" s="52"/>
    </row>
    <row r="61" spans="2:4" ht="12">
      <c r="B61" s="52"/>
      <c r="C61" s="52"/>
      <c r="D61" s="52"/>
    </row>
    <row r="62" spans="2:5" ht="18">
      <c r="B62" s="52"/>
      <c r="C62" s="52"/>
      <c r="D62" s="52"/>
      <c r="E62" s="45">
        <f>'interaction &amp; tot score'!DA107</f>
        <v>5266.496497216749</v>
      </c>
    </row>
    <row r="64" ht="18">
      <c r="B64" s="45" t="s">
        <v>163</v>
      </c>
    </row>
    <row r="65" spans="2:6" ht="18">
      <c r="B65" s="46">
        <f>'interaction &amp; tot score'!DD107</f>
        <v>0.15814354985336462</v>
      </c>
      <c r="C65" s="51" t="s">
        <v>116</v>
      </c>
      <c r="D65" s="52"/>
      <c r="E65" s="52"/>
      <c r="F65" s="52"/>
    </row>
    <row r="66" spans="3:6" ht="12">
      <c r="C66" s="52"/>
      <c r="D66" s="52"/>
      <c r="E66" s="52"/>
      <c r="F66" s="52"/>
    </row>
    <row r="67" spans="3:6" ht="12">
      <c r="C67" s="52"/>
      <c r="D67" s="52"/>
      <c r="E67" s="52"/>
      <c r="F67" s="52"/>
    </row>
    <row r="68" spans="3:6" ht="12">
      <c r="C68" s="52"/>
      <c r="D68" s="52"/>
      <c r="E68" s="52"/>
      <c r="F68" s="52"/>
    </row>
  </sheetData>
  <mergeCells count="2">
    <mergeCell ref="B60:D62"/>
    <mergeCell ref="C65:F6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O'Brien</cp:lastModifiedBy>
  <cp:lastPrinted>2004-11-22T15:44:27Z</cp:lastPrinted>
  <dcterms:created xsi:type="dcterms:W3CDTF">2004-11-15T15:45:10Z</dcterms:created>
  <dcterms:modified xsi:type="dcterms:W3CDTF">2004-11-16T15:01:31Z</dcterms:modified>
  <cp:category/>
  <cp:version/>
  <cp:contentType/>
  <cp:contentStatus/>
</cp:coreProperties>
</file>