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aro365550186-my.sharepoint.com/personal/jill_mcaninch_schatzpublishing_com/Documents/documents/HUD Student Housing/2024 Competition/Competition Docs/"/>
    </mc:Choice>
  </mc:AlternateContent>
  <xr:revisionPtr revIDLastSave="0" documentId="8_{6BFDF75B-132D-442F-BE6E-F67954C9B2C8}" xr6:coauthVersionLast="47" xr6:coauthVersionMax="47" xr10:uidLastSave="{00000000-0000-0000-0000-000000000000}"/>
  <bookViews>
    <workbookView xWindow="31260" yWindow="2115" windowWidth="21600" windowHeight="11295" xr2:uid="{00000000-000D-0000-FFFF-FFFF00000000}"/>
  </bookViews>
  <sheets>
    <sheet name="Sources &amp; Uses" sheetId="1" r:id="rId1"/>
    <sheet name="Income &amp; Expenses" sheetId="2" r:id="rId2"/>
    <sheet name="Cash Flow" sheetId="3" r:id="rId3"/>
    <sheet name="Assumptions" sheetId="4" r:id="rId4"/>
    <sheet name="Data Validation" sheetId="5" r:id="rId5"/>
    <sheet name="References" sheetId="6" r:id="rId6"/>
  </sheets>
  <definedNames>
    <definedName name="debtservtotal">'Sources &amp; Uses'!$G$30</definedName>
    <definedName name="egi">'Income &amp; Expenses'!$D$75</definedName>
    <definedName name="noi">'Income &amp; Expenses'!$C$6</definedName>
    <definedName name="totalopex">'Income &amp; Expenses'!$C$127</definedName>
    <definedName name="unit">'Income &amp; Expenses'!$C$38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h9YLGeFP+lKxxBejKpiYV4v51LTw=="/>
    </ext>
  </extLst>
</workbook>
</file>

<file path=xl/calcChain.xml><?xml version="1.0" encoding="utf-8"?>
<calcChain xmlns="http://schemas.openxmlformats.org/spreadsheetml/2006/main">
  <c r="I35" i="3" l="1"/>
  <c r="H35" i="3"/>
  <c r="E30" i="3"/>
  <c r="F30" i="3" s="1"/>
  <c r="G30" i="3" s="1"/>
  <c r="H30" i="3" s="1"/>
  <c r="I30" i="3" s="1"/>
  <c r="J30" i="3" s="1"/>
  <c r="K30" i="3" s="1"/>
  <c r="L30" i="3" s="1"/>
  <c r="M30" i="3" s="1"/>
  <c r="D30" i="3"/>
  <c r="D29" i="3"/>
  <c r="E29" i="3" s="1"/>
  <c r="F29" i="3" s="1"/>
  <c r="G29" i="3" s="1"/>
  <c r="H29" i="3" s="1"/>
  <c r="I29" i="3" s="1"/>
  <c r="J29" i="3" s="1"/>
  <c r="K29" i="3" s="1"/>
  <c r="L29" i="3" s="1"/>
  <c r="M29" i="3" s="1"/>
  <c r="D28" i="3"/>
  <c r="E28" i="3" s="1"/>
  <c r="F28" i="3" s="1"/>
  <c r="G28" i="3" s="1"/>
  <c r="H28" i="3" s="1"/>
  <c r="I28" i="3" s="1"/>
  <c r="J28" i="3" s="1"/>
  <c r="K28" i="3" s="1"/>
  <c r="L28" i="3" s="1"/>
  <c r="M28" i="3" s="1"/>
  <c r="D27" i="3"/>
  <c r="E27" i="3" s="1"/>
  <c r="F27" i="3" s="1"/>
  <c r="G27" i="3" s="1"/>
  <c r="H27" i="3" s="1"/>
  <c r="I27" i="3" s="1"/>
  <c r="J27" i="3" s="1"/>
  <c r="K27" i="3" s="1"/>
  <c r="L27" i="3" s="1"/>
  <c r="M27" i="3" s="1"/>
  <c r="D26" i="3"/>
  <c r="E26" i="3" s="1"/>
  <c r="F26" i="3" s="1"/>
  <c r="G26" i="3" s="1"/>
  <c r="H26" i="3" s="1"/>
  <c r="I26" i="3" s="1"/>
  <c r="J26" i="3" s="1"/>
  <c r="K26" i="3" s="1"/>
  <c r="L26" i="3" s="1"/>
  <c r="M26" i="3" s="1"/>
  <c r="D25" i="3"/>
  <c r="E25" i="3" s="1"/>
  <c r="F25" i="3" s="1"/>
  <c r="G25" i="3" s="1"/>
  <c r="H25" i="3" s="1"/>
  <c r="I25" i="3" s="1"/>
  <c r="J25" i="3" s="1"/>
  <c r="K25" i="3" s="1"/>
  <c r="L25" i="3" s="1"/>
  <c r="M25" i="3" s="1"/>
  <c r="E24" i="3"/>
  <c r="D24" i="3"/>
  <c r="C17" i="3"/>
  <c r="C16" i="3"/>
  <c r="C13" i="3"/>
  <c r="C12" i="3"/>
  <c r="D6" i="3"/>
  <c r="C6" i="3"/>
  <c r="D5" i="3"/>
  <c r="C5" i="3"/>
  <c r="D125" i="2"/>
  <c r="C123" i="2"/>
  <c r="D121" i="2"/>
  <c r="C121" i="2"/>
  <c r="D120" i="2"/>
  <c r="D119" i="2"/>
  <c r="D116" i="2"/>
  <c r="C116" i="2"/>
  <c r="D115" i="2"/>
  <c r="D114" i="2"/>
  <c r="D111" i="2"/>
  <c r="C111" i="2"/>
  <c r="D110" i="2"/>
  <c r="D109" i="2"/>
  <c r="D106" i="2"/>
  <c r="C106" i="2"/>
  <c r="D105" i="2"/>
  <c r="D104" i="2"/>
  <c r="D103" i="2"/>
  <c r="D102" i="2"/>
  <c r="D101" i="2"/>
  <c r="D100" i="2"/>
  <c r="D99" i="2"/>
  <c r="D98" i="2"/>
  <c r="D97" i="2"/>
  <c r="D94" i="2"/>
  <c r="C94" i="2"/>
  <c r="D93" i="2"/>
  <c r="D92" i="2"/>
  <c r="D91" i="2"/>
  <c r="D88" i="2"/>
  <c r="C88" i="2"/>
  <c r="D87" i="2"/>
  <c r="D86" i="2"/>
  <c r="D85" i="2"/>
  <c r="D84" i="2"/>
  <c r="D83" i="2"/>
  <c r="D82" i="2"/>
  <c r="D69" i="2"/>
  <c r="K61" i="2"/>
  <c r="G61" i="2"/>
  <c r="F61" i="2"/>
  <c r="K60" i="2"/>
  <c r="G60" i="2"/>
  <c r="F60" i="2"/>
  <c r="K59" i="2"/>
  <c r="G59" i="2"/>
  <c r="F59" i="2"/>
  <c r="K58" i="2"/>
  <c r="G58" i="2"/>
  <c r="F58" i="2"/>
  <c r="K57" i="2"/>
  <c r="G57" i="2"/>
  <c r="F57" i="2"/>
  <c r="K56" i="2"/>
  <c r="G56" i="2"/>
  <c r="F56" i="2"/>
  <c r="K55" i="2"/>
  <c r="G55" i="2"/>
  <c r="F55" i="2"/>
  <c r="K54" i="2"/>
  <c r="G54" i="2"/>
  <c r="F54" i="2"/>
  <c r="K53" i="2"/>
  <c r="G53" i="2"/>
  <c r="F53" i="2"/>
  <c r="K52" i="2"/>
  <c r="K62" i="2" s="1"/>
  <c r="G52" i="2"/>
  <c r="F52" i="2"/>
  <c r="F47" i="2"/>
  <c r="E47" i="2"/>
  <c r="F46" i="2"/>
  <c r="E46" i="2"/>
  <c r="F45" i="2"/>
  <c r="E45" i="2"/>
  <c r="F44" i="2"/>
  <c r="E44" i="2"/>
  <c r="F43" i="2"/>
  <c r="F48" i="2" s="1"/>
  <c r="D73" i="2" s="1"/>
  <c r="E43" i="2"/>
  <c r="C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H38" i="2" s="1"/>
  <c r="G13" i="2"/>
  <c r="C6" i="2"/>
  <c r="D131" i="1"/>
  <c r="D132" i="1" s="1"/>
  <c r="D134" i="1" s="1"/>
  <c r="C131" i="1"/>
  <c r="C132" i="1" s="1"/>
  <c r="C134" i="1" s="1"/>
  <c r="D129" i="1"/>
  <c r="C129" i="1"/>
  <c r="D128" i="1"/>
  <c r="C128" i="1"/>
  <c r="G121" i="1"/>
  <c r="E121" i="1"/>
  <c r="F121" i="1" s="1"/>
  <c r="C121" i="1"/>
  <c r="D121" i="1" s="1"/>
  <c r="G119" i="1"/>
  <c r="E119" i="1"/>
  <c r="F119" i="1" s="1"/>
  <c r="C119" i="1"/>
  <c r="D119" i="1" s="1"/>
  <c r="G118" i="1"/>
  <c r="F118" i="1"/>
  <c r="E118" i="1"/>
  <c r="D118" i="1"/>
  <c r="C118" i="1"/>
  <c r="F117" i="1"/>
  <c r="D117" i="1"/>
  <c r="F116" i="1"/>
  <c r="D116" i="1"/>
  <c r="F115" i="1"/>
  <c r="D115" i="1"/>
  <c r="F114" i="1"/>
  <c r="D114" i="1"/>
  <c r="F113" i="1"/>
  <c r="D113" i="1"/>
  <c r="F112" i="1"/>
  <c r="D112" i="1"/>
  <c r="F111" i="1"/>
  <c r="D111" i="1"/>
  <c r="F110" i="1"/>
  <c r="D110" i="1"/>
  <c r="F109" i="1"/>
  <c r="D109" i="1"/>
  <c r="G107" i="1"/>
  <c r="F107" i="1"/>
  <c r="E107" i="1"/>
  <c r="D107" i="1"/>
  <c r="C107" i="1"/>
  <c r="F106" i="1"/>
  <c r="D106" i="1"/>
  <c r="F105" i="1"/>
  <c r="D105" i="1"/>
  <c r="F102" i="1"/>
  <c r="E102" i="1"/>
  <c r="G100" i="1"/>
  <c r="F100" i="1"/>
  <c r="E100" i="1"/>
  <c r="D100" i="1"/>
  <c r="C100" i="1"/>
  <c r="F99" i="1"/>
  <c r="D99" i="1"/>
  <c r="F98" i="1"/>
  <c r="D98" i="1"/>
  <c r="F97" i="1"/>
  <c r="D97" i="1"/>
  <c r="F96" i="1"/>
  <c r="D96" i="1"/>
  <c r="F95" i="1"/>
  <c r="D95" i="1"/>
  <c r="F94" i="1"/>
  <c r="D94" i="1"/>
  <c r="F93" i="1"/>
  <c r="D93" i="1"/>
  <c r="F92" i="1"/>
  <c r="D92" i="1"/>
  <c r="F91" i="1"/>
  <c r="D91" i="1"/>
  <c r="F90" i="1"/>
  <c r="D90" i="1"/>
  <c r="F89" i="1"/>
  <c r="D89" i="1"/>
  <c r="G87" i="1"/>
  <c r="F87" i="1"/>
  <c r="E87" i="1"/>
  <c r="D87" i="1"/>
  <c r="C87" i="1"/>
  <c r="F86" i="1"/>
  <c r="D86" i="1"/>
  <c r="F85" i="1"/>
  <c r="D85" i="1"/>
  <c r="F84" i="1"/>
  <c r="D84" i="1"/>
  <c r="F83" i="1"/>
  <c r="D83" i="1"/>
  <c r="F82" i="1"/>
  <c r="D82" i="1"/>
  <c r="F81" i="1"/>
  <c r="D81" i="1"/>
  <c r="F80" i="1"/>
  <c r="D80" i="1"/>
  <c r="F79" i="1"/>
  <c r="D79" i="1"/>
  <c r="F78" i="1"/>
  <c r="D78" i="1"/>
  <c r="G76" i="1"/>
  <c r="F76" i="1"/>
  <c r="E76" i="1"/>
  <c r="D76" i="1"/>
  <c r="C76" i="1"/>
  <c r="F75" i="1"/>
  <c r="D75" i="1"/>
  <c r="F74" i="1"/>
  <c r="D74" i="1"/>
  <c r="F73" i="1"/>
  <c r="D73" i="1"/>
  <c r="F72" i="1"/>
  <c r="D72" i="1"/>
  <c r="F71" i="1"/>
  <c r="D71" i="1"/>
  <c r="F70" i="1"/>
  <c r="D70" i="1"/>
  <c r="F69" i="1"/>
  <c r="D69" i="1"/>
  <c r="F68" i="1"/>
  <c r="D68" i="1"/>
  <c r="F67" i="1"/>
  <c r="D67" i="1"/>
  <c r="F66" i="1"/>
  <c r="D66" i="1"/>
  <c r="G64" i="1"/>
  <c r="F64" i="1"/>
  <c r="E64" i="1"/>
  <c r="D64" i="1"/>
  <c r="C64" i="1"/>
  <c r="F63" i="1"/>
  <c r="D63" i="1"/>
  <c r="F62" i="1"/>
  <c r="D62" i="1"/>
  <c r="F61" i="1"/>
  <c r="D61" i="1"/>
  <c r="F60" i="1"/>
  <c r="D60" i="1"/>
  <c r="F59" i="1"/>
  <c r="D59" i="1"/>
  <c r="F58" i="1"/>
  <c r="D58" i="1"/>
  <c r="G54" i="1"/>
  <c r="G102" i="1" s="1"/>
  <c r="F54" i="1"/>
  <c r="E54" i="1"/>
  <c r="C54" i="1"/>
  <c r="C102" i="1" s="1"/>
  <c r="D102" i="1" s="1"/>
  <c r="G53" i="1"/>
  <c r="F53" i="1"/>
  <c r="E53" i="1"/>
  <c r="D53" i="1"/>
  <c r="C53" i="1"/>
  <c r="F52" i="1"/>
  <c r="D52" i="1"/>
  <c r="F51" i="1"/>
  <c r="D51" i="1"/>
  <c r="F50" i="1"/>
  <c r="D50" i="1"/>
  <c r="F49" i="1"/>
  <c r="D49" i="1"/>
  <c r="F48" i="1"/>
  <c r="D48" i="1"/>
  <c r="F47" i="1"/>
  <c r="D47" i="1"/>
  <c r="F46" i="1"/>
  <c r="D46" i="1"/>
  <c r="F44" i="1"/>
  <c r="E44" i="1"/>
  <c r="D44" i="1"/>
  <c r="C44" i="1"/>
  <c r="F43" i="1"/>
  <c r="D43" i="1"/>
  <c r="F42" i="1"/>
  <c r="D42" i="1"/>
  <c r="C34" i="1"/>
  <c r="C33" i="1"/>
  <c r="G30" i="1"/>
  <c r="P35" i="3" s="1"/>
  <c r="D30" i="1"/>
  <c r="I29" i="1"/>
  <c r="H29" i="1"/>
  <c r="G29" i="1"/>
  <c r="D29" i="1"/>
  <c r="I28" i="1"/>
  <c r="H28" i="1"/>
  <c r="G28" i="1"/>
  <c r="D28" i="1"/>
  <c r="I27" i="1"/>
  <c r="H27" i="1"/>
  <c r="G27" i="1"/>
  <c r="D27" i="1"/>
  <c r="I26" i="1"/>
  <c r="H26" i="1"/>
  <c r="G26" i="1"/>
  <c r="D26" i="1"/>
  <c r="I25" i="1"/>
  <c r="H25" i="1"/>
  <c r="G25" i="1"/>
  <c r="D25" i="1"/>
  <c r="I24" i="1"/>
  <c r="H24" i="1"/>
  <c r="G24" i="1"/>
  <c r="D24" i="1"/>
  <c r="I23" i="1"/>
  <c r="H23" i="1"/>
  <c r="G23" i="1"/>
  <c r="D23" i="1"/>
  <c r="I22" i="1"/>
  <c r="H22" i="1"/>
  <c r="G22" i="1"/>
  <c r="D22" i="1"/>
  <c r="I21" i="1"/>
  <c r="H21" i="1"/>
  <c r="G21" i="1"/>
  <c r="D21" i="1"/>
  <c r="I20" i="1"/>
  <c r="H20" i="1"/>
  <c r="G20" i="1"/>
  <c r="C15" i="1"/>
  <c r="B14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E15" i="1" s="1"/>
  <c r="B6" i="1"/>
  <c r="E5" i="1"/>
  <c r="B5" i="1"/>
  <c r="O26" i="3" l="1"/>
  <c r="P26" i="3"/>
  <c r="O28" i="3"/>
  <c r="P28" i="3"/>
  <c r="P27" i="3"/>
  <c r="O27" i="3"/>
  <c r="O30" i="3"/>
  <c r="P30" i="3"/>
  <c r="P29" i="3"/>
  <c r="O29" i="3"/>
  <c r="P25" i="3"/>
  <c r="O25" i="3"/>
  <c r="D20" i="3"/>
  <c r="E20" i="3" s="1"/>
  <c r="F20" i="3" s="1"/>
  <c r="G20" i="3" s="1"/>
  <c r="H20" i="3" s="1"/>
  <c r="I20" i="3" s="1"/>
  <c r="J20" i="3" s="1"/>
  <c r="K20" i="3" s="1"/>
  <c r="L20" i="3" s="1"/>
  <c r="M20" i="3" s="1"/>
  <c r="C127" i="2"/>
  <c r="D65" i="2"/>
  <c r="D12" i="3"/>
  <c r="D123" i="2"/>
  <c r="D16" i="3"/>
  <c r="D70" i="2"/>
  <c r="D17" i="3" s="1"/>
  <c r="E31" i="3"/>
  <c r="F24" i="3"/>
  <c r="K35" i="3"/>
  <c r="D31" i="3"/>
  <c r="D35" i="3"/>
  <c r="L35" i="3"/>
  <c r="E35" i="3"/>
  <c r="M35" i="3"/>
  <c r="J35" i="3"/>
  <c r="D54" i="1"/>
  <c r="F35" i="3"/>
  <c r="O35" i="3"/>
  <c r="G35" i="3"/>
  <c r="D71" i="2" l="1"/>
  <c r="O20" i="3"/>
  <c r="P20" i="3"/>
  <c r="D18" i="3"/>
  <c r="E16" i="3"/>
  <c r="D66" i="2"/>
  <c r="D13" i="3" s="1"/>
  <c r="D14" i="3" s="1"/>
  <c r="D22" i="3" s="1"/>
  <c r="D33" i="3" s="1"/>
  <c r="F31" i="3"/>
  <c r="G24" i="3"/>
  <c r="D127" i="2"/>
  <c r="E12" i="3"/>
  <c r="D38" i="3" l="1"/>
  <c r="D36" i="3"/>
  <c r="F12" i="3"/>
  <c r="E13" i="3"/>
  <c r="E14" i="3" s="1"/>
  <c r="E22" i="3" s="1"/>
  <c r="E33" i="3" s="1"/>
  <c r="D67" i="2"/>
  <c r="D75" i="2" s="1"/>
  <c r="E18" i="3"/>
  <c r="F16" i="3"/>
  <c r="E17" i="3"/>
  <c r="G31" i="3"/>
  <c r="H24" i="3"/>
  <c r="E38" i="3" l="1"/>
  <c r="E36" i="3"/>
  <c r="I24" i="3"/>
  <c r="H31" i="3"/>
  <c r="G16" i="3"/>
  <c r="F17" i="3"/>
  <c r="F18" i="3" s="1"/>
  <c r="E121" i="2"/>
  <c r="E105" i="2"/>
  <c r="E101" i="2"/>
  <c r="E97" i="2"/>
  <c r="E86" i="2"/>
  <c r="E82" i="2"/>
  <c r="E110" i="2"/>
  <c r="E91" i="2"/>
  <c r="E119" i="2"/>
  <c r="E115" i="2"/>
  <c r="E104" i="2"/>
  <c r="E100" i="2"/>
  <c r="E94" i="2"/>
  <c r="E85" i="2"/>
  <c r="E106" i="2"/>
  <c r="E125" i="2"/>
  <c r="E120" i="2"/>
  <c r="E109" i="2"/>
  <c r="E88" i="2"/>
  <c r="E114" i="2"/>
  <c r="E103" i="2"/>
  <c r="E99" i="2"/>
  <c r="E84" i="2"/>
  <c r="E93" i="2"/>
  <c r="E116" i="2"/>
  <c r="E98" i="2"/>
  <c r="E111" i="2"/>
  <c r="E92" i="2"/>
  <c r="E102" i="2"/>
  <c r="E83" i="2"/>
  <c r="E87" i="2"/>
  <c r="E123" i="2"/>
  <c r="E127" i="2"/>
  <c r="F13" i="3"/>
  <c r="G12" i="3"/>
  <c r="F14" i="3"/>
  <c r="F22" i="3" l="1"/>
  <c r="F33" i="3" s="1"/>
  <c r="J24" i="3"/>
  <c r="I31" i="3"/>
  <c r="G13" i="3"/>
  <c r="H12" i="3"/>
  <c r="G14" i="3"/>
  <c r="G18" i="3"/>
  <c r="H16" i="3"/>
  <c r="G17" i="3"/>
  <c r="H17" i="3" l="1"/>
  <c r="I16" i="3"/>
  <c r="H18" i="3"/>
  <c r="H13" i="3"/>
  <c r="H14" i="3"/>
  <c r="H22" i="3" s="1"/>
  <c r="H33" i="3" s="1"/>
  <c r="I12" i="3"/>
  <c r="G22" i="3"/>
  <c r="G33" i="3" s="1"/>
  <c r="K24" i="3"/>
  <c r="J31" i="3"/>
  <c r="F38" i="3"/>
  <c r="F36" i="3"/>
  <c r="G38" i="3" l="1"/>
  <c r="G36" i="3"/>
  <c r="H36" i="3"/>
  <c r="H38" i="3"/>
  <c r="I17" i="3"/>
  <c r="I18" i="3"/>
  <c r="J16" i="3"/>
  <c r="K31" i="3"/>
  <c r="L24" i="3"/>
  <c r="I13" i="3"/>
  <c r="I14" i="3"/>
  <c r="J12" i="3"/>
  <c r="J17" i="3" l="1"/>
  <c r="J18" i="3"/>
  <c r="K16" i="3"/>
  <c r="K12" i="3"/>
  <c r="J13" i="3"/>
  <c r="J14" i="3" s="1"/>
  <c r="J22" i="3" s="1"/>
  <c r="J33" i="3" s="1"/>
  <c r="I22" i="3"/>
  <c r="I33" i="3" s="1"/>
  <c r="L31" i="3"/>
  <c r="M24" i="3"/>
  <c r="J36" i="3" l="1"/>
  <c r="J38" i="3"/>
  <c r="L12" i="3"/>
  <c r="K13" i="3"/>
  <c r="K14" i="3" s="1"/>
  <c r="K22" i="3" s="1"/>
  <c r="K33" i="3" s="1"/>
  <c r="K17" i="3"/>
  <c r="K18" i="3"/>
  <c r="L16" i="3"/>
  <c r="I38" i="3"/>
  <c r="I36" i="3"/>
  <c r="M31" i="3"/>
  <c r="O24" i="3"/>
  <c r="O31" i="3" s="1"/>
  <c r="P24" i="3"/>
  <c r="P31" i="3" s="1"/>
  <c r="K36" i="3" l="1"/>
  <c r="K38" i="3"/>
  <c r="M16" i="3"/>
  <c r="L17" i="3"/>
  <c r="L18" i="3" s="1"/>
  <c r="M12" i="3"/>
  <c r="L13" i="3"/>
  <c r="L14" i="3" s="1"/>
  <c r="L22" i="3" s="1"/>
  <c r="L33" i="3" s="1"/>
  <c r="L38" i="3" l="1"/>
  <c r="L36" i="3"/>
  <c r="O12" i="3"/>
  <c r="M13" i="3"/>
  <c r="M14" i="3" s="1"/>
  <c r="M22" i="3" s="1"/>
  <c r="M33" i="3" s="1"/>
  <c r="P12" i="3"/>
  <c r="P16" i="3"/>
  <c r="M18" i="3"/>
  <c r="O16" i="3"/>
  <c r="M17" i="3"/>
  <c r="M38" i="3" l="1"/>
  <c r="M36" i="3"/>
  <c r="O13" i="3"/>
  <c r="O14" i="3"/>
  <c r="P17" i="3"/>
  <c r="P18" i="3" s="1"/>
  <c r="P13" i="3"/>
  <c r="P14" i="3"/>
  <c r="O17" i="3"/>
  <c r="O18" i="3" s="1"/>
  <c r="O22" i="3" l="1"/>
  <c r="O33" i="3" s="1"/>
  <c r="P22" i="3"/>
  <c r="P33" i="3" s="1"/>
  <c r="P38" i="3" l="1"/>
  <c r="P36" i="3"/>
  <c r="O38" i="3"/>
  <c r="O36" i="3"/>
</calcChain>
</file>

<file path=xl/sharedStrings.xml><?xml version="1.0" encoding="utf-8"?>
<sst xmlns="http://schemas.openxmlformats.org/spreadsheetml/2006/main" count="321" uniqueCount="267">
  <si>
    <t>SOURCES AND USES</t>
  </si>
  <si>
    <t>Enter data in yellow cells</t>
  </si>
  <si>
    <t>SOURCES OF FUNDS</t>
  </si>
  <si>
    <t>USES OF FUNDS</t>
  </si>
  <si>
    <t>Acquisition</t>
  </si>
  <si>
    <t>Construction</t>
  </si>
  <si>
    <t>Architectural/Engineering</t>
  </si>
  <si>
    <t>Interim Const. Expense</t>
  </si>
  <si>
    <t>Financing Fees &amp; Expense</t>
  </si>
  <si>
    <t>Other Soft Costs</t>
  </si>
  <si>
    <t>Developer Fee</t>
  </si>
  <si>
    <t>Reserves</t>
  </si>
  <si>
    <t>Other</t>
  </si>
  <si>
    <t>TOTAL SOURCES OF FUNDS</t>
  </si>
  <si>
    <t>TOTAL USES OF FUNDS</t>
  </si>
  <si>
    <t>SOURCE DETAIL</t>
  </si>
  <si>
    <t>TYPE</t>
  </si>
  <si>
    <t>AMOUNT</t>
  </si>
  <si>
    <t>INTEREST RATE</t>
  </si>
  <si>
    <t>AMORTIZATION</t>
  </si>
  <si>
    <t>DEBT SERVICE</t>
  </si>
  <si>
    <t>SOURCE PER UNIT</t>
  </si>
  <si>
    <t>MONTHLY PMT.</t>
  </si>
  <si>
    <t>Source 1</t>
  </si>
  <si>
    <t>Source 2</t>
  </si>
  <si>
    <t>Source 3</t>
  </si>
  <si>
    <t>Source 4</t>
  </si>
  <si>
    <t>Source 5</t>
  </si>
  <si>
    <t>Source 6</t>
  </si>
  <si>
    <t>Source 7</t>
  </si>
  <si>
    <t>Source 8</t>
  </si>
  <si>
    <t>Source 9</t>
  </si>
  <si>
    <t>Source 10</t>
  </si>
  <si>
    <t>Total Sources</t>
  </si>
  <si>
    <t>Total Debt Service</t>
  </si>
  <si>
    <t>Net Operating Income</t>
  </si>
  <si>
    <t>Debt Service</t>
  </si>
  <si>
    <t>Debt Service Coverage Ratio</t>
  </si>
  <si>
    <t>Residential</t>
  </si>
  <si>
    <t>Residential Per Unit</t>
  </si>
  <si>
    <t>Commercial (if any)</t>
  </si>
  <si>
    <t>Commercial Per Unit</t>
  </si>
  <si>
    <t>Eligible Basis (if LIHTC)</t>
  </si>
  <si>
    <t>CONTRACTOR HARD COSTS</t>
  </si>
  <si>
    <t>ACQUISITION</t>
  </si>
  <si>
    <t>Land</t>
  </si>
  <si>
    <t>Existing  Building</t>
  </si>
  <si>
    <t>Sub Total</t>
  </si>
  <si>
    <t>CONSTRUCTION</t>
  </si>
  <si>
    <t>Construction Hard Costs</t>
  </si>
  <si>
    <t>General Conditions</t>
  </si>
  <si>
    <t>Contractor Profit and Overhead</t>
  </si>
  <si>
    <t>Construction Contingency</t>
  </si>
  <si>
    <t>Other (specify)</t>
  </si>
  <si>
    <t>TOTAL CONTRACTOR HARD COSTS</t>
  </si>
  <si>
    <t>SOFT COSTS</t>
  </si>
  <si>
    <t>ARCHITECTURAL AND ENGINEERING</t>
  </si>
  <si>
    <t>Architect Fee-Design</t>
  </si>
  <si>
    <t>Architect Fee-Inspection</t>
  </si>
  <si>
    <t>Engineering Fees</t>
  </si>
  <si>
    <t>INTERIM CONSTRUCTION EXPENSE</t>
  </si>
  <si>
    <t>Const. Loan Origination Fee</t>
  </si>
  <si>
    <t>Const. Interest</t>
  </si>
  <si>
    <t>Const. Insurance</t>
  </si>
  <si>
    <t>P &amp; P Bond Premium</t>
  </si>
  <si>
    <t>Permits</t>
  </si>
  <si>
    <t>Construction Period Tax</t>
  </si>
  <si>
    <t>Construction Period Insurance</t>
  </si>
  <si>
    <t>FINANCING FEES AND EXPENSE</t>
  </si>
  <si>
    <t>Perm. Loan Origination Fee</t>
  </si>
  <si>
    <t>Tax Credit Fees</t>
  </si>
  <si>
    <t>Title Insurance and Recording</t>
  </si>
  <si>
    <t>Transfer Tax</t>
  </si>
  <si>
    <t>Lender's Counsel</t>
  </si>
  <si>
    <t>Soft Cost Contingency</t>
  </si>
  <si>
    <t>OTHER SOFT COSTS</t>
  </si>
  <si>
    <t>Appraisal</t>
  </si>
  <si>
    <t>Market Study</t>
  </si>
  <si>
    <t>Environmental Report</t>
  </si>
  <si>
    <t>Site Survey</t>
  </si>
  <si>
    <t>Relocation Costs</t>
  </si>
  <si>
    <t>Legal Fees</t>
  </si>
  <si>
    <t>Accounting Fees</t>
  </si>
  <si>
    <t>Const. Admin. Svcs. Fee</t>
  </si>
  <si>
    <t>Total Development Cost before Developer Fees &amp; Reserves</t>
  </si>
  <si>
    <t>DEVELOPER FEE</t>
  </si>
  <si>
    <t>RESERVES (see CAHFA Policies)</t>
  </si>
  <si>
    <t>Operating Reserve</t>
  </si>
  <si>
    <t>Replacement Reserve</t>
  </si>
  <si>
    <t>Rent - Up Reserve</t>
  </si>
  <si>
    <t>Insurance Escrow</t>
  </si>
  <si>
    <t>Real Estate Tax Escrow</t>
  </si>
  <si>
    <t>Tax Credit Monitor Fee</t>
  </si>
  <si>
    <t>TOTAL SOFT COSTS</t>
  </si>
  <si>
    <t>TOTAL DEVELOPMENT COSTS</t>
  </si>
  <si>
    <t>LIHTC CALCULATION (IF LOW-INCOME HOUSING TAX CREDITS ARE USED AS A SOURCE)</t>
  </si>
  <si>
    <t>Credit Type</t>
  </si>
  <si>
    <t>Eligible Basis</t>
  </si>
  <si>
    <t>Applicable Fraction</t>
  </si>
  <si>
    <t>Qualified Basis</t>
  </si>
  <si>
    <t>QCT or discretionary basis boost</t>
  </si>
  <si>
    <t>Is the property in a Qualified Census Tract or will it receive a discretionary basis boost?</t>
  </si>
  <si>
    <t>Credit Percentage</t>
  </si>
  <si>
    <t>Annual Credit</t>
  </si>
  <si>
    <t xml:space="preserve">Total LIHTC </t>
  </si>
  <si>
    <t>Equity Pricing $/credit</t>
  </si>
  <si>
    <t>Total LIHTC Equity Raise</t>
  </si>
  <si>
    <t>enter appropriate amount in Sources Table at cells B20-29</t>
  </si>
  <si>
    <t>OPERATING INCOME AND EXPENSES</t>
  </si>
  <si>
    <t>Estimated Gross Income (EGI)</t>
  </si>
  <si>
    <t>Operating Expenses</t>
  </si>
  <si>
    <t>Net Operating Income (NOI)</t>
  </si>
  <si>
    <t>INCOME</t>
  </si>
  <si>
    <t>RESIDENTIAL INCOME DETAIL</t>
  </si>
  <si>
    <t>Unit Type (BR/BA)</t>
  </si>
  <si>
    <t>Unit Count</t>
  </si>
  <si>
    <t>Square Feet</t>
  </si>
  <si>
    <t>Base Monthly Rent</t>
  </si>
  <si>
    <t>Est. Tenant Paid Utilities</t>
  </si>
  <si>
    <t>Gross Rent</t>
  </si>
  <si>
    <t>Annual Rent</t>
  </si>
  <si>
    <t>Unit Type 1</t>
  </si>
  <si>
    <t>Unit Type 2</t>
  </si>
  <si>
    <t>Unit Type 3</t>
  </si>
  <si>
    <t>Unit Type 4</t>
  </si>
  <si>
    <t>Unit Type 5</t>
  </si>
  <si>
    <t>Unit Type 6</t>
  </si>
  <si>
    <t>Unit Type 7</t>
  </si>
  <si>
    <t>Unit Type 8</t>
  </si>
  <si>
    <t>Unit Type 9</t>
  </si>
  <si>
    <t>Unit Type 10</t>
  </si>
  <si>
    <t>Unit Type 11</t>
  </si>
  <si>
    <t>Unit Type 12</t>
  </si>
  <si>
    <t>Unit Type 13</t>
  </si>
  <si>
    <t>Unit Type 14</t>
  </si>
  <si>
    <t>Unit Type 15</t>
  </si>
  <si>
    <t>Unit Type 16</t>
  </si>
  <si>
    <t>Unit Type 17</t>
  </si>
  <si>
    <t>Unit Type 18</t>
  </si>
  <si>
    <t>Unit Type 19</t>
  </si>
  <si>
    <t>Unit Type 20</t>
  </si>
  <si>
    <t>Unit Type 21</t>
  </si>
  <si>
    <t>Unit Type 22</t>
  </si>
  <si>
    <t>Unit Type 23</t>
  </si>
  <si>
    <t>Unit Type 24</t>
  </si>
  <si>
    <t>Unit Type 25</t>
  </si>
  <si>
    <t>Total Units</t>
  </si>
  <si>
    <t>Potential Gross Rental Revenue</t>
  </si>
  <si>
    <t>unhide for more unit rows</t>
  </si>
  <si>
    <t>OTHER INCOME DETAIL</t>
  </si>
  <si>
    <t>Income Type</t>
  </si>
  <si>
    <t>Quantity</t>
  </si>
  <si>
    <t>Monthly Income</t>
  </si>
  <si>
    <t>Total Monthly Income</t>
  </si>
  <si>
    <t>Annual Income</t>
  </si>
  <si>
    <t>Type 1</t>
  </si>
  <si>
    <t>Type 2</t>
  </si>
  <si>
    <t>Type 3</t>
  </si>
  <si>
    <t>Type 4</t>
  </si>
  <si>
    <t>Type 5</t>
  </si>
  <si>
    <t>Total Other Income</t>
  </si>
  <si>
    <t>COMMERCIAL INCOME DETAIL</t>
  </si>
  <si>
    <t>Tenant</t>
  </si>
  <si>
    <t>Commercial Building Type</t>
  </si>
  <si>
    <t>Sq Feet</t>
  </si>
  <si>
    <t>Annual Rent Per Square Foot</t>
  </si>
  <si>
    <t>Taxes Per Square Foot</t>
  </si>
  <si>
    <t>CAM per Square Foot</t>
  </si>
  <si>
    <t>Insurance Per Square Foot</t>
  </si>
  <si>
    <t>Tenant 1</t>
  </si>
  <si>
    <t>Tenant 2</t>
  </si>
  <si>
    <t>Tenant 3</t>
  </si>
  <si>
    <t>Tenant 4</t>
  </si>
  <si>
    <t>Tenant 5</t>
  </si>
  <si>
    <t>Tenant 6</t>
  </si>
  <si>
    <t>Tenant 7</t>
  </si>
  <si>
    <t>Tenant 8</t>
  </si>
  <si>
    <t>Tenant 9</t>
  </si>
  <si>
    <t>Tenant 10</t>
  </si>
  <si>
    <t>Potential Gross Commercial Revenue</t>
  </si>
  <si>
    <t>ESTIMATED GROSS INCOME CALCULATION</t>
  </si>
  <si>
    <t>Residential Vacancy Rate &amp; Credit Loss</t>
  </si>
  <si>
    <t>adjust if needed</t>
  </si>
  <si>
    <t>Estimated Gross Income - Residential</t>
  </si>
  <si>
    <t>Commercial Vacancy Rate</t>
  </si>
  <si>
    <t>Estimated Gross Income - Commercial</t>
  </si>
  <si>
    <t>ESTIMATED GROSS INCOME</t>
  </si>
  <si>
    <t>OPERATING EXPENSES</t>
  </si>
  <si>
    <t>Management &amp; Administration</t>
  </si>
  <si>
    <t>Budget</t>
  </si>
  <si>
    <t>Per Unit</t>
  </si>
  <si>
    <t>% of EGI</t>
  </si>
  <si>
    <t>Property Management Fee</t>
  </si>
  <si>
    <t>Administrative Costs (Payroll, Taxes, Etc.)</t>
  </si>
  <si>
    <t>Accounting</t>
  </si>
  <si>
    <t>Legal</t>
  </si>
  <si>
    <t>Marketing</t>
  </si>
  <si>
    <t>Misc. Administrative Expenses</t>
  </si>
  <si>
    <t>Subtotal Mgt. &amp; Admin.</t>
  </si>
  <si>
    <t>Utilities by Owner</t>
  </si>
  <si>
    <t>Water/Sewer</t>
  </si>
  <si>
    <t xml:space="preserve">Electric </t>
  </si>
  <si>
    <t>Natural Gas</t>
  </si>
  <si>
    <t>Subtotal Utilities</t>
  </si>
  <si>
    <t>Maintenance &amp; Repairs</t>
  </si>
  <si>
    <t>Maintenance  Payroll Etc.</t>
  </si>
  <si>
    <t>Janitorial Supplies/Extermination</t>
  </si>
  <si>
    <t>Building Tools &amp; Supplies</t>
  </si>
  <si>
    <t>Repair Contracts/Work</t>
  </si>
  <si>
    <t>Painting/Decorating</t>
  </si>
  <si>
    <t>Grounds Maintenance</t>
  </si>
  <si>
    <t>Trash Removal</t>
  </si>
  <si>
    <t>Snow Removal</t>
  </si>
  <si>
    <t>Misc. Maintenance</t>
  </si>
  <si>
    <t>Subtotal Maint &amp; Repairs</t>
  </si>
  <si>
    <t>Taxes</t>
  </si>
  <si>
    <t>Property taxes</t>
  </si>
  <si>
    <t>Subtotal Taxes</t>
  </si>
  <si>
    <t>Insurance</t>
  </si>
  <si>
    <t>Subtotal Insurance</t>
  </si>
  <si>
    <t>Resident Services</t>
  </si>
  <si>
    <t xml:space="preserve">Broadband </t>
  </si>
  <si>
    <t>Subtotal Resident Services</t>
  </si>
  <si>
    <t xml:space="preserve"> </t>
  </si>
  <si>
    <t>TOTAL OPERATING EXPENSES</t>
  </si>
  <si>
    <t>TOTAL OPERATING EXPENSES WITH RESERVES</t>
  </si>
  <si>
    <t>CASH FLOW</t>
  </si>
  <si>
    <t>Assumptions</t>
  </si>
  <si>
    <t>adjust on Income &amp; Expense tab</t>
  </si>
  <si>
    <t>Residential/Other Income Escalator</t>
  </si>
  <si>
    <t>Commercial Income Escalator</t>
  </si>
  <si>
    <t>Expense Escalator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</si>
  <si>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</si>
  <si>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</si>
  <si>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</si>
  <si>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</si>
  <si>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</si>
  <si>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</si>
  <si>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</si>
  <si>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</si>
  <si>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</si>
  <si>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</si>
  <si>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15</t>
  </si>
  <si>
    <t>Year 20</t>
  </si>
  <si>
    <t>Income</t>
  </si>
  <si>
    <t>EGI - Residential</t>
  </si>
  <si>
    <t>EGI - Commercial</t>
  </si>
  <si>
    <t>Other Income</t>
  </si>
  <si>
    <t>Effective Gross Income</t>
  </si>
  <si>
    <t>Expenses</t>
  </si>
  <si>
    <t>Mgt. &amp; Administration</t>
  </si>
  <si>
    <t>Total Operating Expenses</t>
  </si>
  <si>
    <t>Cash Flow</t>
  </si>
  <si>
    <t>NOI</t>
  </si>
  <si>
    <t>DSCR</t>
  </si>
  <si>
    <t>Cash Flow After Debt Service</t>
  </si>
  <si>
    <t>LIHTC Table</t>
  </si>
  <si>
    <t>Sources</t>
  </si>
  <si>
    <t>Yes</t>
  </si>
  <si>
    <t>Hard Debt</t>
  </si>
  <si>
    <t>No</t>
  </si>
  <si>
    <t>Soft Debt</t>
  </si>
  <si>
    <t>Owner Equity</t>
  </si>
  <si>
    <t>LIHTC Equity</t>
  </si>
  <si>
    <t>Grant</t>
  </si>
  <si>
    <t>Deferred Developer Fee</t>
  </si>
  <si>
    <t>References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</si>
</sst>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Arial"/>
    </font>
    <font>
      <sz val="11"/>
      <color theme="1"/>
      <name val="Calibri"/>
    </font>
    <font>
      <b/>
      <sz val="14"/>
      <color theme="1"/>
      <name val="Calibri"/>
    </font>
    <font>
      <sz val="11"/>
      <name val="Arial"/>
    </font>
    <font>
      <i/>
      <sz val="11"/>
      <color theme="1"/>
      <name val="Calibri"/>
    </font>
    <font>
      <b/>
      <sz val="10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2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2"/>
      <color theme="1"/>
      <name val="Calibri"/>
    </font>
    <font>
      <b/>
      <sz val="11"/>
      <name val="Arial"/>
    </font>
    <font>
      <i/>
      <sz val="10"/>
      <color theme="1"/>
      <name val="Calibri"/>
    </font>
    <font>
      <sz val="10"/>
      <color rgb="FF000000"/>
      <name val="Calibri"/>
    </font>
    <font>
      <b/>
      <sz val="12"/>
      <color rgb="FF000000"/>
      <name val="Calibri"/>
    </font>
    <font>
      <sz val="9"/>
      <color theme="1"/>
      <name val="Arial"/>
    </font>
    <font>
      <i/>
      <sz val="8"/>
      <color theme="1"/>
      <name val="Arial"/>
    </font>
    <font>
      <b/>
      <sz val="14"/>
      <color theme="1"/>
      <name val="Times New Roman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</fills>
  <borders count="10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4" fillId="3" borderId="4" xfId="0" applyFont="1" applyFill="1" applyBorder="1"/>
    <xf numFmtId="0" fontId="1" fillId="0" borderId="8" xfId="0" applyFont="1" applyBorder="1"/>
    <xf numFmtId="44" fontId="1" fillId="0" borderId="9" xfId="0" applyNumberFormat="1" applyFont="1" applyBorder="1" applyAlignment="1">
      <alignment horizontal="right"/>
    </xf>
    <xf numFmtId="0" fontId="6" fillId="0" borderId="10" xfId="0" applyFont="1" applyBorder="1"/>
    <xf numFmtId="44" fontId="1" fillId="0" borderId="11" xfId="0" applyNumberFormat="1" applyFont="1" applyBorder="1"/>
    <xf numFmtId="44" fontId="1" fillId="0" borderId="12" xfId="0" applyNumberFormat="1" applyFont="1" applyBorder="1" applyAlignment="1">
      <alignment horizontal="right"/>
    </xf>
    <xf numFmtId="0" fontId="6" fillId="0" borderId="13" xfId="0" applyFont="1" applyBorder="1"/>
    <xf numFmtId="44" fontId="1" fillId="0" borderId="12" xfId="0" applyNumberFormat="1" applyFont="1" applyBorder="1"/>
    <xf numFmtId="44" fontId="1" fillId="0" borderId="14" xfId="0" applyNumberFormat="1" applyFont="1" applyBorder="1" applyAlignment="1">
      <alignment horizontal="right"/>
    </xf>
    <xf numFmtId="0" fontId="6" fillId="0" borderId="15" xfId="0" applyFont="1" applyBorder="1"/>
    <xf numFmtId="44" fontId="1" fillId="0" borderId="16" xfId="0" applyNumberFormat="1" applyFont="1" applyBorder="1"/>
    <xf numFmtId="0" fontId="7" fillId="0" borderId="17" xfId="0" applyFont="1" applyBorder="1"/>
    <xf numFmtId="164" fontId="1" fillId="0" borderId="18" xfId="0" applyNumberFormat="1" applyFont="1" applyBorder="1" applyAlignment="1">
      <alignment horizontal="right"/>
    </xf>
    <xf numFmtId="0" fontId="7" fillId="0" borderId="19" xfId="0" applyFont="1" applyBorder="1"/>
    <xf numFmtId="164" fontId="1" fillId="0" borderId="18" xfId="0" applyNumberFormat="1" applyFont="1" applyBorder="1"/>
    <xf numFmtId="37" fontId="8" fillId="0" borderId="0" xfId="0" applyNumberFormat="1" applyFont="1"/>
    <xf numFmtId="37" fontId="9" fillId="0" borderId="0" xfId="0" applyNumberFormat="1" applyFont="1"/>
    <xf numFmtId="0" fontId="1" fillId="5" borderId="17" xfId="0" applyFont="1" applyFill="1" applyBorder="1"/>
    <xf numFmtId="0" fontId="1" fillId="5" borderId="20" xfId="0" applyFont="1" applyFill="1" applyBorder="1"/>
    <xf numFmtId="0" fontId="1" fillId="5" borderId="21" xfId="0" applyFont="1" applyFill="1" applyBorder="1"/>
    <xf numFmtId="0" fontId="1" fillId="5" borderId="18" xfId="0" applyFont="1" applyFill="1" applyBorder="1"/>
    <xf numFmtId="0" fontId="1" fillId="3" borderId="22" xfId="0" applyFont="1" applyFill="1" applyBorder="1"/>
    <xf numFmtId="0" fontId="1" fillId="3" borderId="23" xfId="0" applyFont="1" applyFill="1" applyBorder="1"/>
    <xf numFmtId="44" fontId="1" fillId="3" borderId="24" xfId="0" applyNumberFormat="1" applyFont="1" applyFill="1" applyBorder="1" applyAlignment="1">
      <alignment horizontal="right"/>
    </xf>
    <xf numFmtId="10" fontId="1" fillId="3" borderId="25" xfId="0" applyNumberFormat="1" applyFont="1" applyFill="1" applyBorder="1"/>
    <xf numFmtId="0" fontId="1" fillId="3" borderId="26" xfId="0" applyFont="1" applyFill="1" applyBorder="1"/>
    <xf numFmtId="44" fontId="1" fillId="0" borderId="27" xfId="0" applyNumberFormat="1" applyFont="1" applyBorder="1"/>
    <xf numFmtId="44" fontId="1" fillId="0" borderId="28" xfId="0" applyNumberFormat="1" applyFont="1" applyBorder="1"/>
    <xf numFmtId="44" fontId="1" fillId="0" borderId="29" xfId="0" applyNumberFormat="1" applyFont="1" applyBorder="1"/>
    <xf numFmtId="0" fontId="1" fillId="3" borderId="8" xfId="0" applyFont="1" applyFill="1" applyBorder="1"/>
    <xf numFmtId="0" fontId="1" fillId="3" borderId="30" xfId="0" applyFont="1" applyFill="1" applyBorder="1"/>
    <xf numFmtId="44" fontId="1" fillId="3" borderId="31" xfId="0" applyNumberFormat="1" applyFont="1" applyFill="1" applyBorder="1" applyAlignment="1">
      <alignment horizontal="right"/>
    </xf>
    <xf numFmtId="10" fontId="1" fillId="3" borderId="30" xfId="0" applyNumberFormat="1" applyFont="1" applyFill="1" applyBorder="1"/>
    <xf numFmtId="44" fontId="1" fillId="0" borderId="30" xfId="0" applyNumberFormat="1" applyFont="1" applyBorder="1"/>
    <xf numFmtId="44" fontId="1" fillId="0" borderId="32" xfId="0" applyNumberFormat="1" applyFont="1" applyBorder="1"/>
    <xf numFmtId="0" fontId="1" fillId="3" borderId="33" xfId="0" applyFont="1" applyFill="1" applyBorder="1"/>
    <xf numFmtId="0" fontId="1" fillId="3" borderId="17" xfId="0" applyFont="1" applyFill="1" applyBorder="1"/>
    <xf numFmtId="44" fontId="1" fillId="3" borderId="34" xfId="0" applyNumberFormat="1" applyFont="1" applyFill="1" applyBorder="1" applyAlignment="1">
      <alignment horizontal="right"/>
    </xf>
    <xf numFmtId="10" fontId="1" fillId="3" borderId="33" xfId="0" applyNumberFormat="1" applyFont="1" applyFill="1" applyBorder="1"/>
    <xf numFmtId="0" fontId="1" fillId="3" borderId="35" xfId="0" applyFont="1" applyFill="1" applyBorder="1"/>
    <xf numFmtId="44" fontId="1" fillId="0" borderId="36" xfId="0" applyNumberFormat="1" applyFont="1" applyBorder="1"/>
    <xf numFmtId="44" fontId="1" fillId="0" borderId="33" xfId="0" applyNumberFormat="1" applyFont="1" applyBorder="1"/>
    <xf numFmtId="44" fontId="1" fillId="0" borderId="37" xfId="0" applyNumberFormat="1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44" fontId="10" fillId="0" borderId="0" xfId="0" applyNumberFormat="1" applyFont="1" applyAlignment="1">
      <alignment horizontal="right"/>
    </xf>
    <xf numFmtId="10" fontId="10" fillId="0" borderId="0" xfId="0" applyNumberFormat="1" applyFont="1"/>
    <xf numFmtId="44" fontId="10" fillId="0" borderId="0" xfId="0" applyNumberFormat="1" applyFont="1"/>
    <xf numFmtId="6" fontId="10" fillId="0" borderId="0" xfId="0" applyNumberFormat="1" applyFont="1"/>
    <xf numFmtId="0" fontId="4" fillId="0" borderId="0" xfId="0" applyFont="1"/>
    <xf numFmtId="8" fontId="1" fillId="0" borderId="0" xfId="0" applyNumberFormat="1" applyFont="1"/>
    <xf numFmtId="0" fontId="10" fillId="0" borderId="38" xfId="0" applyFont="1" applyBorder="1"/>
    <xf numFmtId="44" fontId="1" fillId="0" borderId="15" xfId="0" applyNumberFormat="1" applyFont="1" applyBorder="1"/>
    <xf numFmtId="0" fontId="10" fillId="0" borderId="39" xfId="0" applyFont="1" applyBorder="1"/>
    <xf numFmtId="44" fontId="1" fillId="0" borderId="40" xfId="0" applyNumberFormat="1" applyFont="1" applyBorder="1"/>
    <xf numFmtId="0" fontId="10" fillId="0" borderId="41" xfId="0" applyFont="1" applyBorder="1"/>
    <xf numFmtId="2" fontId="10" fillId="0" borderId="42" xfId="0" applyNumberFormat="1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7" fontId="10" fillId="5" borderId="44" xfId="0" applyNumberFormat="1" applyFont="1" applyFill="1" applyBorder="1"/>
    <xf numFmtId="37" fontId="11" fillId="5" borderId="45" xfId="0" applyNumberFormat="1" applyFont="1" applyFill="1" applyBorder="1"/>
    <xf numFmtId="37" fontId="11" fillId="5" borderId="46" xfId="0" applyNumberFormat="1" applyFont="1" applyFill="1" applyBorder="1"/>
    <xf numFmtId="37" fontId="10" fillId="5" borderId="47" xfId="0" applyNumberFormat="1" applyFont="1" applyFill="1" applyBorder="1"/>
    <xf numFmtId="0" fontId="1" fillId="5" borderId="48" xfId="0" applyFont="1" applyFill="1" applyBorder="1" applyAlignment="1">
      <alignment horizontal="right"/>
    </xf>
    <xf numFmtId="0" fontId="1" fillId="5" borderId="48" xfId="0" applyFont="1" applyFill="1" applyBorder="1"/>
    <xf numFmtId="37" fontId="12" fillId="0" borderId="49" xfId="0" applyNumberFormat="1" applyFont="1" applyBorder="1"/>
    <xf numFmtId="44" fontId="1" fillId="3" borderId="50" xfId="0" applyNumberFormat="1" applyFont="1" applyFill="1" applyBorder="1" applyAlignment="1">
      <alignment horizontal="right"/>
    </xf>
    <xf numFmtId="44" fontId="1" fillId="0" borderId="50" xfId="0" applyNumberFormat="1" applyFont="1" applyBorder="1"/>
    <xf numFmtId="44" fontId="1" fillId="3" borderId="50" xfId="0" applyNumberFormat="1" applyFont="1" applyFill="1" applyBorder="1"/>
    <xf numFmtId="37" fontId="12" fillId="0" borderId="51" xfId="0" applyNumberFormat="1" applyFont="1" applyBorder="1"/>
    <xf numFmtId="37" fontId="10" fillId="0" borderId="52" xfId="0" applyNumberFormat="1" applyFont="1" applyBorder="1" applyAlignment="1">
      <alignment horizontal="right"/>
    </xf>
    <xf numFmtId="44" fontId="1" fillId="0" borderId="52" xfId="0" applyNumberFormat="1" applyFont="1" applyBorder="1" applyAlignment="1">
      <alignment horizontal="right"/>
    </xf>
    <xf numFmtId="44" fontId="1" fillId="0" borderId="52" xfId="0" applyNumberFormat="1" applyFont="1" applyBorder="1"/>
    <xf numFmtId="37" fontId="10" fillId="5" borderId="53" xfId="0" applyNumberFormat="1" applyFont="1" applyFill="1" applyBorder="1"/>
    <xf numFmtId="164" fontId="1" fillId="5" borderId="50" xfId="0" applyNumberFormat="1" applyFont="1" applyFill="1" applyBorder="1" applyAlignment="1">
      <alignment horizontal="right"/>
    </xf>
    <xf numFmtId="164" fontId="1" fillId="5" borderId="50" xfId="0" applyNumberFormat="1" applyFont="1" applyFill="1" applyBorder="1"/>
    <xf numFmtId="44" fontId="1" fillId="3" borderId="54" xfId="0" applyNumberFormat="1" applyFont="1" applyFill="1" applyBorder="1" applyAlignment="1">
      <alignment horizontal="right"/>
    </xf>
    <xf numFmtId="44" fontId="1" fillId="3" borderId="54" xfId="0" applyNumberFormat="1" applyFont="1" applyFill="1" applyBorder="1"/>
    <xf numFmtId="37" fontId="10" fillId="5" borderId="52" xfId="0" applyNumberFormat="1" applyFont="1" applyFill="1" applyBorder="1" applyAlignment="1">
      <alignment horizontal="center"/>
    </xf>
    <xf numFmtId="44" fontId="11" fillId="0" borderId="52" xfId="0" applyNumberFormat="1" applyFont="1" applyBorder="1" applyAlignment="1">
      <alignment horizontal="right"/>
    </xf>
    <xf numFmtId="37" fontId="11" fillId="0" borderId="55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5" borderId="54" xfId="0" applyNumberFormat="1" applyFont="1" applyFill="1" applyBorder="1"/>
    <xf numFmtId="37" fontId="8" fillId="0" borderId="56" xfId="0" applyNumberFormat="1" applyFont="1" applyBorder="1" applyAlignment="1">
      <alignment horizontal="right"/>
    </xf>
    <xf numFmtId="44" fontId="1" fillId="0" borderId="57" xfId="0" applyNumberFormat="1" applyFont="1" applyBorder="1" applyAlignment="1">
      <alignment horizontal="right"/>
    </xf>
    <xf numFmtId="37" fontId="10" fillId="5" borderId="44" xfId="0" applyNumberFormat="1" applyFont="1" applyFill="1" applyBorder="1" applyAlignment="1">
      <alignment wrapText="1"/>
    </xf>
    <xf numFmtId="37" fontId="13" fillId="5" borderId="53" xfId="0" applyNumberFormat="1" applyFont="1" applyFill="1" applyBorder="1"/>
    <xf numFmtId="44" fontId="1" fillId="0" borderId="58" xfId="0" applyNumberFormat="1" applyFont="1" applyBorder="1" applyAlignment="1">
      <alignment horizontal="right"/>
    </xf>
    <xf numFmtId="37" fontId="8" fillId="0" borderId="59" xfId="0" applyNumberFormat="1" applyFont="1" applyBorder="1" applyAlignment="1">
      <alignment horizontal="right"/>
    </xf>
    <xf numFmtId="164" fontId="1" fillId="0" borderId="60" xfId="0" applyNumberFormat="1" applyFont="1" applyBorder="1" applyAlignment="1">
      <alignment horizontal="right"/>
    </xf>
    <xf numFmtId="44" fontId="9" fillId="0" borderId="52" xfId="0" applyNumberFormat="1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9" fontId="10" fillId="0" borderId="52" xfId="0" applyNumberFormat="1" applyFont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1" fillId="0" borderId="61" xfId="0" applyFont="1" applyBorder="1"/>
    <xf numFmtId="44" fontId="1" fillId="3" borderId="62" xfId="0" applyNumberFormat="1" applyFont="1" applyFill="1" applyBorder="1" applyAlignment="1">
      <alignment horizontal="right"/>
    </xf>
    <xf numFmtId="44" fontId="1" fillId="3" borderId="63" xfId="0" applyNumberFormat="1" applyFont="1" applyFill="1" applyBorder="1" applyAlignment="1">
      <alignment horizontal="right"/>
    </xf>
    <xf numFmtId="0" fontId="1" fillId="0" borderId="64" xfId="0" applyFont="1" applyBorder="1"/>
    <xf numFmtId="44" fontId="1" fillId="3" borderId="65" xfId="0" applyNumberFormat="1" applyFont="1" applyFill="1" applyBorder="1" applyAlignment="1">
      <alignment horizontal="right"/>
    </xf>
    <xf numFmtId="44" fontId="1" fillId="3" borderId="66" xfId="0" applyNumberFormat="1" applyFont="1" applyFill="1" applyBorder="1" applyAlignment="1">
      <alignment horizontal="right"/>
    </xf>
    <xf numFmtId="44" fontId="1" fillId="0" borderId="67" xfId="0" applyNumberFormat="1" applyFont="1" applyBorder="1" applyAlignment="1">
      <alignment horizontal="right"/>
    </xf>
    <xf numFmtId="44" fontId="1" fillId="0" borderId="68" xfId="0" applyNumberFormat="1" applyFont="1" applyBorder="1" applyAlignment="1">
      <alignment horizontal="right"/>
    </xf>
    <xf numFmtId="0" fontId="1" fillId="0" borderId="49" xfId="0" applyFont="1" applyBorder="1"/>
    <xf numFmtId="164" fontId="1" fillId="0" borderId="50" xfId="0" applyNumberFormat="1" applyFont="1" applyBorder="1" applyAlignment="1">
      <alignment horizontal="right"/>
    </xf>
    <xf numFmtId="164" fontId="1" fillId="0" borderId="32" xfId="0" applyNumberFormat="1" applyFont="1" applyBorder="1" applyAlignment="1">
      <alignment horizontal="right"/>
    </xf>
    <xf numFmtId="164" fontId="1" fillId="3" borderId="46" xfId="0" applyNumberFormat="1" applyFont="1" applyFill="1" applyBorder="1" applyAlignment="1">
      <alignment horizontal="center"/>
    </xf>
    <xf numFmtId="10" fontId="1" fillId="0" borderId="50" xfId="0" applyNumberFormat="1" applyFont="1" applyBorder="1" applyAlignment="1">
      <alignment horizontal="right"/>
    </xf>
    <xf numFmtId="10" fontId="1" fillId="0" borderId="32" xfId="0" applyNumberFormat="1" applyFont="1" applyBorder="1" applyAlignment="1">
      <alignment horizontal="right"/>
    </xf>
    <xf numFmtId="164" fontId="1" fillId="0" borderId="65" xfId="0" applyNumberFormat="1" applyFont="1" applyBorder="1" applyAlignment="1">
      <alignment horizontal="right"/>
    </xf>
    <xf numFmtId="164" fontId="1" fillId="0" borderId="70" xfId="0" applyNumberFormat="1" applyFont="1" applyBorder="1" applyAlignment="1">
      <alignment horizontal="right"/>
    </xf>
    <xf numFmtId="0" fontId="1" fillId="0" borderId="51" xfId="0" applyFont="1" applyBorder="1"/>
    <xf numFmtId="0" fontId="1" fillId="0" borderId="5" xfId="0" applyFont="1" applyBorder="1"/>
    <xf numFmtId="44" fontId="10" fillId="0" borderId="52" xfId="0" applyNumberFormat="1" applyFont="1" applyBorder="1" applyAlignment="1">
      <alignment horizontal="right"/>
    </xf>
    <xf numFmtId="44" fontId="10" fillId="0" borderId="6" xfId="0" applyNumberFormat="1" applyFont="1" applyBorder="1" applyAlignment="1">
      <alignment horizontal="right"/>
    </xf>
    <xf numFmtId="0" fontId="14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44" fontId="1" fillId="0" borderId="0" xfId="0" applyNumberFormat="1" applyFont="1" applyAlignment="1">
      <alignment horizontal="center"/>
    </xf>
    <xf numFmtId="0" fontId="1" fillId="0" borderId="71" xfId="0" applyFont="1" applyBorder="1" applyAlignment="1">
      <alignment horizontal="left" vertical="center"/>
    </xf>
    <xf numFmtId="44" fontId="1" fillId="0" borderId="71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44" fontId="10" fillId="0" borderId="0" xfId="0" applyNumberFormat="1" applyFont="1" applyAlignment="1">
      <alignment horizontal="center"/>
    </xf>
    <xf numFmtId="0" fontId="7" fillId="0" borderId="17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73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64" fontId="1" fillId="3" borderId="62" xfId="0" applyNumberFormat="1" applyFont="1" applyFill="1" applyBorder="1" applyAlignment="1">
      <alignment horizontal="right"/>
    </xf>
    <xf numFmtId="44" fontId="1" fillId="0" borderId="62" xfId="0" applyNumberFormat="1" applyFont="1" applyBorder="1" applyAlignment="1">
      <alignment horizontal="right"/>
    </xf>
    <xf numFmtId="44" fontId="1" fillId="0" borderId="9" xfId="0" applyNumberFormat="1" applyFont="1" applyBorder="1"/>
    <xf numFmtId="0" fontId="1" fillId="3" borderId="4" xfId="0" applyFont="1" applyFill="1" applyBorder="1"/>
    <xf numFmtId="164" fontId="1" fillId="3" borderId="50" xfId="0" applyNumberFormat="1" applyFont="1" applyFill="1" applyBorder="1" applyAlignment="1">
      <alignment horizontal="right"/>
    </xf>
    <xf numFmtId="44" fontId="1" fillId="0" borderId="50" xfId="0" applyNumberFormat="1" applyFont="1" applyBorder="1" applyAlignment="1">
      <alignment horizontal="right"/>
    </xf>
    <xf numFmtId="164" fontId="1" fillId="3" borderId="54" xfId="0" applyNumberFormat="1" applyFont="1" applyFill="1" applyBorder="1" applyAlignment="1">
      <alignment horizontal="right"/>
    </xf>
    <xf numFmtId="44" fontId="1" fillId="0" borderId="74" xfId="0" applyNumberFormat="1" applyFont="1" applyBorder="1" applyAlignment="1">
      <alignment horizontal="right"/>
    </xf>
    <xf numFmtId="164" fontId="1" fillId="0" borderId="9" xfId="0" applyNumberFormat="1" applyFont="1" applyBorder="1"/>
    <xf numFmtId="164" fontId="1" fillId="0" borderId="74" xfId="0" applyNumberFormat="1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164" fontId="10" fillId="0" borderId="59" xfId="0" applyNumberFormat="1" applyFont="1" applyBorder="1"/>
    <xf numFmtId="164" fontId="1" fillId="0" borderId="59" xfId="0" applyNumberFormat="1" applyFont="1" applyBorder="1"/>
    <xf numFmtId="0" fontId="10" fillId="0" borderId="17" xfId="0" applyFont="1" applyBorder="1" applyAlignment="1">
      <alignment horizontal="right"/>
    </xf>
    <xf numFmtId="44" fontId="10" fillId="0" borderId="18" xfId="0" applyNumberFormat="1" applyFont="1" applyBorder="1"/>
    <xf numFmtId="0" fontId="1" fillId="0" borderId="56" xfId="0" applyFont="1" applyBorder="1"/>
    <xf numFmtId="0" fontId="8" fillId="0" borderId="56" xfId="0" applyFont="1" applyBorder="1"/>
    <xf numFmtId="0" fontId="1" fillId="3" borderId="50" xfId="0" applyFont="1" applyFill="1" applyBorder="1"/>
    <xf numFmtId="0" fontId="1" fillId="3" borderId="48" xfId="0" applyFont="1" applyFill="1" applyBorder="1"/>
    <xf numFmtId="0" fontId="1" fillId="3" borderId="75" xfId="0" applyFont="1" applyFill="1" applyBorder="1"/>
    <xf numFmtId="164" fontId="1" fillId="3" borderId="76" xfId="0" applyNumberFormat="1" applyFont="1" applyFill="1" applyBorder="1" applyAlignment="1">
      <alignment horizontal="right"/>
    </xf>
    <xf numFmtId="44" fontId="1" fillId="3" borderId="76" xfId="0" applyNumberFormat="1" applyFont="1" applyFill="1" applyBorder="1" applyAlignment="1">
      <alignment horizontal="right"/>
    </xf>
    <xf numFmtId="44" fontId="1" fillId="0" borderId="76" xfId="0" applyNumberFormat="1" applyFont="1" applyBorder="1" applyAlignment="1">
      <alignment horizontal="right"/>
    </xf>
    <xf numFmtId="44" fontId="1" fillId="0" borderId="0" xfId="0" applyNumberFormat="1" applyFont="1"/>
    <xf numFmtId="164" fontId="1" fillId="0" borderId="0" xfId="0" applyNumberFormat="1" applyFont="1"/>
    <xf numFmtId="0" fontId="7" fillId="0" borderId="77" xfId="0" applyFont="1" applyBorder="1" applyAlignment="1">
      <alignment horizontal="center" wrapText="1"/>
    </xf>
    <xf numFmtId="43" fontId="1" fillId="3" borderId="8" xfId="0" applyNumberFormat="1" applyFont="1" applyFill="1" applyBorder="1"/>
    <xf numFmtId="44" fontId="1" fillId="3" borderId="62" xfId="0" applyNumberFormat="1" applyFont="1" applyFill="1" applyBorder="1"/>
    <xf numFmtId="44" fontId="1" fillId="3" borderId="78" xfId="0" applyNumberFormat="1" applyFont="1" applyFill="1" applyBorder="1"/>
    <xf numFmtId="44" fontId="1" fillId="3" borderId="8" xfId="0" applyNumberFormat="1" applyFont="1" applyFill="1" applyBorder="1"/>
    <xf numFmtId="44" fontId="1" fillId="3" borderId="79" xfId="0" applyNumberFormat="1" applyFont="1" applyFill="1" applyBorder="1"/>
    <xf numFmtId="43" fontId="1" fillId="3" borderId="4" xfId="0" applyNumberFormat="1" applyFont="1" applyFill="1" applyBorder="1"/>
    <xf numFmtId="44" fontId="1" fillId="3" borderId="80" xfId="0" applyNumberFormat="1" applyFont="1" applyFill="1" applyBorder="1"/>
    <xf numFmtId="44" fontId="1" fillId="3" borderId="4" xfId="0" applyNumberFormat="1" applyFont="1" applyFill="1" applyBorder="1"/>
    <xf numFmtId="44" fontId="1" fillId="3" borderId="53" xfId="0" applyNumberFormat="1" applyFont="1" applyFill="1" applyBorder="1"/>
    <xf numFmtId="0" fontId="1" fillId="0" borderId="29" xfId="0" applyFont="1" applyBorder="1"/>
    <xf numFmtId="0" fontId="1" fillId="3" borderId="81" xfId="0" applyFont="1" applyFill="1" applyBorder="1"/>
    <xf numFmtId="0" fontId="1" fillId="3" borderId="82" xfId="0" applyFont="1" applyFill="1" applyBorder="1"/>
    <xf numFmtId="43" fontId="1" fillId="3" borderId="76" xfId="0" applyNumberFormat="1" applyFont="1" applyFill="1" applyBorder="1"/>
    <xf numFmtId="44" fontId="1" fillId="3" borderId="76" xfId="0" applyNumberFormat="1" applyFont="1" applyFill="1" applyBorder="1"/>
    <xf numFmtId="44" fontId="1" fillId="0" borderId="76" xfId="0" applyNumberFormat="1" applyFont="1" applyBorder="1"/>
    <xf numFmtId="44" fontId="1" fillId="3" borderId="83" xfId="0" applyNumberFormat="1" applyFont="1" applyFill="1" applyBorder="1"/>
    <xf numFmtId="44" fontId="1" fillId="0" borderId="84" xfId="0" applyNumberFormat="1" applyFont="1" applyBorder="1"/>
    <xf numFmtId="0" fontId="10" fillId="0" borderId="85" xfId="0" applyFont="1" applyBorder="1" applyAlignment="1">
      <alignment horizontal="right"/>
    </xf>
    <xf numFmtId="0" fontId="1" fillId="0" borderId="86" xfId="0" applyFont="1" applyBorder="1"/>
    <xf numFmtId="0" fontId="1" fillId="0" borderId="13" xfId="0" applyFont="1" applyBorder="1"/>
    <xf numFmtId="0" fontId="1" fillId="0" borderId="30" xfId="0" applyFont="1" applyBorder="1"/>
    <xf numFmtId="0" fontId="1" fillId="0" borderId="87" xfId="0" applyFont="1" applyBorder="1"/>
    <xf numFmtId="9" fontId="1" fillId="3" borderId="88" xfId="0" applyNumberFormat="1" applyFont="1" applyFill="1" applyBorder="1"/>
    <xf numFmtId="44" fontId="1" fillId="0" borderId="89" xfId="0" applyNumberFormat="1" applyFont="1" applyBorder="1"/>
    <xf numFmtId="44" fontId="10" fillId="0" borderId="28" xfId="0" applyNumberFormat="1" applyFont="1" applyBorder="1"/>
    <xf numFmtId="0" fontId="1" fillId="0" borderId="4" xfId="0" applyFont="1" applyBorder="1"/>
    <xf numFmtId="44" fontId="10" fillId="0" borderId="30" xfId="0" applyNumberFormat="1" applyFont="1" applyBorder="1"/>
    <xf numFmtId="0" fontId="8" fillId="0" borderId="59" xfId="0" applyFont="1" applyBorder="1" applyAlignment="1">
      <alignment horizontal="right"/>
    </xf>
    <xf numFmtId="44" fontId="10" fillId="0" borderId="6" xfId="0" applyNumberFormat="1" applyFont="1" applyBorder="1"/>
    <xf numFmtId="0" fontId="5" fillId="0" borderId="60" xfId="0" applyFont="1" applyBorder="1"/>
    <xf numFmtId="0" fontId="15" fillId="0" borderId="0" xfId="0" applyFont="1"/>
    <xf numFmtId="0" fontId="10" fillId="5" borderId="44" xfId="0" applyFont="1" applyFill="1" applyBorder="1"/>
    <xf numFmtId="0" fontId="10" fillId="5" borderId="46" xfId="0" applyFont="1" applyFill="1" applyBorder="1" applyAlignment="1">
      <alignment horizontal="center"/>
    </xf>
    <xf numFmtId="44" fontId="1" fillId="3" borderId="48" xfId="0" applyNumberFormat="1" applyFont="1" applyFill="1" applyBorder="1" applyAlignment="1">
      <alignment horizontal="right"/>
    </xf>
    <xf numFmtId="10" fontId="1" fillId="0" borderId="67" xfId="0" applyNumberFormat="1" applyFont="1" applyBorder="1" applyAlignment="1">
      <alignment horizontal="center"/>
    </xf>
    <xf numFmtId="0" fontId="10" fillId="0" borderId="56" xfId="0" applyFont="1" applyBorder="1" applyAlignment="1">
      <alignment horizontal="right"/>
    </xf>
    <xf numFmtId="164" fontId="1" fillId="0" borderId="52" xfId="0" applyNumberFormat="1" applyFont="1" applyBorder="1"/>
    <xf numFmtId="10" fontId="1" fillId="0" borderId="52" xfId="0" applyNumberFormat="1" applyFont="1" applyBorder="1" applyAlignment="1">
      <alignment horizontal="center"/>
    </xf>
    <xf numFmtId="0" fontId="10" fillId="0" borderId="56" xfId="0" applyFont="1" applyBorder="1"/>
    <xf numFmtId="39" fontId="9" fillId="0" borderId="29" xfId="0" applyNumberFormat="1" applyFont="1" applyBorder="1" applyAlignment="1">
      <alignment horizontal="center"/>
    </xf>
    <xf numFmtId="10" fontId="9" fillId="0" borderId="29" xfId="0" applyNumberFormat="1" applyFont="1" applyBorder="1" applyAlignment="1">
      <alignment horizontal="center"/>
    </xf>
    <xf numFmtId="37" fontId="9" fillId="5" borderId="46" xfId="0" applyNumberFormat="1" applyFont="1" applyFill="1" applyBorder="1" applyAlignment="1">
      <alignment horizontal="center"/>
    </xf>
    <xf numFmtId="10" fontId="9" fillId="5" borderId="46" xfId="0" applyNumberFormat="1" applyFont="1" applyFill="1" applyBorder="1" applyAlignment="1">
      <alignment horizontal="center"/>
    </xf>
    <xf numFmtId="0" fontId="10" fillId="0" borderId="51" xfId="0" applyFont="1" applyBorder="1" applyAlignment="1">
      <alignment horizontal="right"/>
    </xf>
    <xf numFmtId="37" fontId="9" fillId="0" borderId="29" xfId="0" applyNumberFormat="1" applyFont="1" applyBorder="1" applyAlignment="1">
      <alignment horizontal="center"/>
    </xf>
    <xf numFmtId="0" fontId="1" fillId="0" borderId="56" xfId="0" applyFont="1" applyBorder="1" applyAlignment="1">
      <alignment horizontal="left"/>
    </xf>
    <xf numFmtId="0" fontId="1" fillId="0" borderId="90" xfId="0" applyFont="1" applyBorder="1"/>
    <xf numFmtId="37" fontId="9" fillId="0" borderId="91" xfId="0" applyNumberFormat="1" applyFont="1" applyBorder="1" applyAlignment="1">
      <alignment horizontal="center"/>
    </xf>
    <xf numFmtId="37" fontId="1" fillId="0" borderId="91" xfId="0" applyNumberFormat="1" applyFont="1" applyBorder="1" applyAlignment="1">
      <alignment horizontal="center"/>
    </xf>
    <xf numFmtId="10" fontId="1" fillId="0" borderId="91" xfId="0" applyNumberFormat="1" applyFont="1" applyBorder="1" applyAlignment="1">
      <alignment horizontal="center"/>
    </xf>
    <xf numFmtId="0" fontId="7" fillId="0" borderId="92" xfId="0" applyFont="1" applyBorder="1" applyAlignment="1">
      <alignment horizontal="right"/>
    </xf>
    <xf numFmtId="44" fontId="5" fillId="0" borderId="37" xfId="0" applyNumberFormat="1" applyFont="1" applyBorder="1"/>
    <xf numFmtId="44" fontId="7" fillId="0" borderId="37" xfId="0" applyNumberFormat="1" applyFont="1" applyBorder="1"/>
    <xf numFmtId="10" fontId="7" fillId="0" borderId="37" xfId="0" applyNumberFormat="1" applyFont="1" applyBorder="1" applyAlignment="1">
      <alignment horizontal="center"/>
    </xf>
    <xf numFmtId="37" fontId="1" fillId="0" borderId="29" xfId="0" applyNumberFormat="1" applyFont="1" applyBorder="1" applyAlignment="1">
      <alignment horizontal="center"/>
    </xf>
    <xf numFmtId="10" fontId="1" fillId="0" borderId="29" xfId="0" applyNumberFormat="1" applyFont="1" applyBorder="1" applyAlignment="1">
      <alignment horizontal="center"/>
    </xf>
    <xf numFmtId="0" fontId="10" fillId="0" borderId="61" xfId="0" applyFont="1" applyBorder="1"/>
    <xf numFmtId="44" fontId="1" fillId="3" borderId="52" xfId="0" applyNumberFormat="1" applyFont="1" applyFill="1" applyBorder="1" applyAlignment="1">
      <alignment horizontal="right"/>
    </xf>
    <xf numFmtId="0" fontId="15" fillId="0" borderId="56" xfId="0" applyFont="1" applyBorder="1"/>
    <xf numFmtId="0" fontId="15" fillId="0" borderId="29" xfId="0" applyFont="1" applyBorder="1"/>
    <xf numFmtId="0" fontId="6" fillId="0" borderId="29" xfId="0" applyFont="1" applyBorder="1"/>
    <xf numFmtId="10" fontId="6" fillId="0" borderId="29" xfId="0" applyNumberFormat="1" applyFont="1" applyBorder="1" applyAlignment="1">
      <alignment horizontal="center"/>
    </xf>
    <xf numFmtId="0" fontId="16" fillId="0" borderId="93" xfId="0" applyFont="1" applyBorder="1" applyAlignment="1">
      <alignment horizontal="right" wrapText="1"/>
    </xf>
    <xf numFmtId="44" fontId="5" fillId="0" borderId="94" xfId="0" applyNumberFormat="1" applyFont="1" applyBorder="1"/>
    <xf numFmtId="44" fontId="7" fillId="0" borderId="94" xfId="0" applyNumberFormat="1" applyFont="1" applyBorder="1"/>
    <xf numFmtId="10" fontId="7" fillId="0" borderId="94" xfId="0" applyNumberFormat="1" applyFont="1" applyBorder="1" applyAlignment="1">
      <alignment horizontal="center"/>
    </xf>
    <xf numFmtId="0" fontId="17" fillId="0" borderId="0" xfId="0" applyFont="1"/>
    <xf numFmtId="10" fontId="1" fillId="6" borderId="80" xfId="0" applyNumberFormat="1" applyFont="1" applyFill="1" applyBorder="1"/>
    <xf numFmtId="0" fontId="18" fillId="0" borderId="0" xfId="0" applyFont="1"/>
    <xf numFmtId="10" fontId="1" fillId="3" borderId="80" xfId="0" applyNumberFormat="1" applyFont="1" applyFill="1" applyBorder="1"/>
    <xf numFmtId="0" fontId="10" fillId="0" borderId="5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" fillId="0" borderId="85" xfId="0" applyFont="1" applyBorder="1"/>
    <xf numFmtId="44" fontId="1" fillId="0" borderId="55" xfId="0" applyNumberFormat="1" applyFont="1" applyBorder="1"/>
    <xf numFmtId="44" fontId="1" fillId="0" borderId="96" xfId="0" applyNumberFormat="1" applyFont="1" applyBorder="1"/>
    <xf numFmtId="44" fontId="1" fillId="0" borderId="85" xfId="0" applyNumberFormat="1" applyFont="1" applyBorder="1"/>
    <xf numFmtId="44" fontId="1" fillId="0" borderId="56" xfId="0" applyNumberFormat="1" applyFont="1" applyBorder="1"/>
    <xf numFmtId="44" fontId="1" fillId="0" borderId="97" xfId="0" applyNumberFormat="1" applyFont="1" applyBorder="1"/>
    <xf numFmtId="44" fontId="1" fillId="0" borderId="98" xfId="0" applyNumberFormat="1" applyFont="1" applyBorder="1"/>
    <xf numFmtId="44" fontId="1" fillId="0" borderId="51" xfId="0" applyNumberFormat="1" applyFont="1" applyBorder="1"/>
    <xf numFmtId="44" fontId="1" fillId="0" borderId="0" xfId="0" applyNumberFormat="1" applyFont="1" applyAlignment="1">
      <alignment horizontal="right"/>
    </xf>
    <xf numFmtId="44" fontId="1" fillId="0" borderId="29" xfId="0" applyNumberFormat="1" applyFont="1" applyBorder="1" applyAlignment="1">
      <alignment horizontal="right"/>
    </xf>
    <xf numFmtId="44" fontId="1" fillId="0" borderId="56" xfId="0" applyNumberFormat="1" applyFont="1" applyBorder="1" applyAlignment="1">
      <alignment horizontal="right"/>
    </xf>
    <xf numFmtId="44" fontId="1" fillId="0" borderId="71" xfId="0" applyNumberFormat="1" applyFont="1" applyBorder="1"/>
    <xf numFmtId="44" fontId="1" fillId="0" borderId="91" xfId="0" applyNumberFormat="1" applyFont="1" applyBorder="1"/>
    <xf numFmtId="44" fontId="1" fillId="0" borderId="90" xfId="0" applyNumberFormat="1" applyFont="1" applyBorder="1"/>
    <xf numFmtId="0" fontId="10" fillId="0" borderId="99" xfId="0" applyFont="1" applyBorder="1"/>
    <xf numFmtId="44" fontId="10" fillId="0" borderId="60" xfId="0" applyNumberFormat="1" applyFont="1" applyBorder="1"/>
    <xf numFmtId="44" fontId="10" fillId="0" borderId="37" xfId="0" applyNumberFormat="1" applyFont="1" applyBorder="1"/>
    <xf numFmtId="44" fontId="10" fillId="0" borderId="99" xfId="0" applyNumberFormat="1" applyFont="1" applyBorder="1"/>
    <xf numFmtId="44" fontId="10" fillId="0" borderId="55" xfId="0" applyNumberFormat="1" applyFont="1" applyBorder="1"/>
    <xf numFmtId="44" fontId="10" fillId="0" borderId="96" xfId="0" applyNumberFormat="1" applyFont="1" applyBorder="1"/>
    <xf numFmtId="44" fontId="10" fillId="0" borderId="85" xfId="0" applyNumberFormat="1" applyFont="1" applyBorder="1"/>
    <xf numFmtId="43" fontId="1" fillId="0" borderId="0" xfId="0" applyNumberFormat="1" applyFont="1"/>
    <xf numFmtId="43" fontId="1" fillId="0" borderId="29" xfId="0" applyNumberFormat="1" applyFont="1" applyBorder="1"/>
    <xf numFmtId="43" fontId="1" fillId="0" borderId="56" xfId="0" applyNumberFormat="1" applyFont="1" applyBorder="1"/>
    <xf numFmtId="0" fontId="1" fillId="0" borderId="71" xfId="0" applyFont="1" applyBorder="1"/>
    <xf numFmtId="0" fontId="1" fillId="0" borderId="91" xfId="0" applyFont="1" applyBorder="1"/>
    <xf numFmtId="0" fontId="2" fillId="2" borderId="100" xfId="0" applyFont="1" applyFill="1" applyBorder="1" applyAlignment="1">
      <alignment horizontal="center"/>
    </xf>
    <xf numFmtId="0" fontId="20" fillId="0" borderId="0" xfId="0" applyFont="1"/>
    <xf numFmtId="37" fontId="8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" fillId="0" borderId="69" xfId="0" applyFont="1" applyBorder="1" applyAlignment="1">
      <alignment horizontal="center" vertical="top" wrapText="1"/>
    </xf>
    <xf numFmtId="0" fontId="3" fillId="0" borderId="57" xfId="0" applyFont="1" applyBorder="1"/>
    <xf numFmtId="0" fontId="3" fillId="0" borderId="58" xfId="0" applyFont="1" applyBorder="1"/>
    <xf numFmtId="0" fontId="2" fillId="2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3" fillId="0" borderId="6" xfId="0" applyFont="1" applyBorder="1"/>
    <xf numFmtId="0" fontId="5" fillId="4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0" borderId="72" xfId="0" applyFont="1" applyBorder="1"/>
    <xf numFmtId="0" fontId="8" fillId="2" borderId="95" xfId="0" applyFont="1" applyFill="1" applyBorder="1" applyAlignment="1">
      <alignment horizontal="center"/>
    </xf>
    <xf numFmtId="0" fontId="3" fillId="0" borderId="13" xfId="0" applyFont="1" applyBorder="1"/>
    <xf numFmtId="0" fontId="19" fillId="0" borderId="69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2.625" defaultRowHeight="15" customHeight="1" x14ac:dyDescent="0.2"/>
  <cols>
    <col min="1" max="1" width="2.625" customWidth="1"/>
    <col min="2" max="2" width="34.375" customWidth="1"/>
    <col min="3" max="7" width="20.625" customWidth="1"/>
    <col min="8" max="8" width="14.875" customWidth="1"/>
    <col min="9" max="9" width="14.375" customWidth="1"/>
    <col min="10" max="10" width="15.125" customWidth="1"/>
    <col min="11" max="26" width="8" customWidth="1"/>
  </cols>
  <sheetData>
    <row r="1" spans="1:26" ht="9" customHeight="1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3">
      <c r="A2" s="1"/>
      <c r="B2" s="264" t="s">
        <v>0</v>
      </c>
      <c r="C2" s="259"/>
      <c r="D2" s="259"/>
      <c r="E2" s="259"/>
      <c r="F2" s="259"/>
      <c r="G2" s="260"/>
      <c r="H2" s="3"/>
      <c r="I2" s="4" t="s">
        <v>1</v>
      </c>
      <c r="J2" s="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265" t="s">
        <v>2</v>
      </c>
      <c r="C4" s="266"/>
      <c r="D4" s="267" t="s">
        <v>3</v>
      </c>
      <c r="E4" s="26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5" t="str">
        <f t="shared" ref="B5:B14" si="0">B20</f>
        <v>Source 1</v>
      </c>
      <c r="C5" s="6">
        <v>0</v>
      </c>
      <c r="D5" s="7" t="s">
        <v>4</v>
      </c>
      <c r="E5" s="8">
        <f>C44</f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5" t="str">
        <f t="shared" si="0"/>
        <v>Source 2</v>
      </c>
      <c r="C6" s="9">
        <v>0</v>
      </c>
      <c r="D6" s="10" t="s">
        <v>5</v>
      </c>
      <c r="E6" s="11">
        <f>C53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5" t="str">
        <f t="shared" si="0"/>
        <v>Source 3</v>
      </c>
      <c r="C7" s="9">
        <v>0</v>
      </c>
      <c r="D7" s="10" t="s">
        <v>6</v>
      </c>
      <c r="E7" s="11">
        <f>C64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5" t="str">
        <f t="shared" si="0"/>
        <v>Source 4</v>
      </c>
      <c r="C8" s="9">
        <v>0</v>
      </c>
      <c r="D8" s="10" t="s">
        <v>7</v>
      </c>
      <c r="E8" s="11">
        <f>C76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5" t="str">
        <f t="shared" si="0"/>
        <v>Source 5</v>
      </c>
      <c r="C9" s="9">
        <v>0</v>
      </c>
      <c r="D9" s="10" t="s">
        <v>8</v>
      </c>
      <c r="E9" s="11">
        <f>C87</f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5" t="str">
        <f t="shared" si="0"/>
        <v>Source 6</v>
      </c>
      <c r="C10" s="9">
        <v>0</v>
      </c>
      <c r="D10" s="10" t="s">
        <v>9</v>
      </c>
      <c r="E10" s="11">
        <f>C100</f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5" t="str">
        <f t="shared" si="0"/>
        <v>Source 7</v>
      </c>
      <c r="C11" s="9">
        <v>0</v>
      </c>
      <c r="D11" s="10" t="s">
        <v>10</v>
      </c>
      <c r="E11" s="11">
        <f>C107</f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5" t="str">
        <f t="shared" si="0"/>
        <v>Source 8</v>
      </c>
      <c r="C12" s="9">
        <v>0</v>
      </c>
      <c r="D12" s="10" t="s">
        <v>11</v>
      </c>
      <c r="E12" s="11">
        <f>C118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5" t="str">
        <f t="shared" si="0"/>
        <v>Source 9</v>
      </c>
      <c r="C13" s="9">
        <v>0</v>
      </c>
      <c r="D13" s="10" t="s">
        <v>12</v>
      </c>
      <c r="E13" s="11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5" t="str">
        <f t="shared" si="0"/>
        <v>Source 10</v>
      </c>
      <c r="C14" s="12">
        <v>0</v>
      </c>
      <c r="D14" s="13" t="s">
        <v>12</v>
      </c>
      <c r="E14" s="14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5" t="s">
        <v>13</v>
      </c>
      <c r="C15" s="16">
        <f>SUM(C5:C14)</f>
        <v>0</v>
      </c>
      <c r="D15" s="17" t="s">
        <v>14</v>
      </c>
      <c r="E15" s="18">
        <f>SUM(E5:E14)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"/>
      <c r="B17" s="258" t="s">
        <v>2</v>
      </c>
      <c r="C17" s="259"/>
      <c r="D17" s="259"/>
      <c r="E17" s="259"/>
      <c r="F17" s="259"/>
      <c r="G17" s="260"/>
      <c r="H17" s="19"/>
      <c r="I17" s="19"/>
      <c r="J17" s="1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20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21" t="s">
        <v>15</v>
      </c>
      <c r="C19" s="22" t="s">
        <v>16</v>
      </c>
      <c r="D19" s="22" t="s">
        <v>17</v>
      </c>
      <c r="E19" s="22" t="s">
        <v>18</v>
      </c>
      <c r="F19" s="22" t="s">
        <v>19</v>
      </c>
      <c r="G19" s="23" t="s">
        <v>20</v>
      </c>
      <c r="H19" s="23" t="s">
        <v>21</v>
      </c>
      <c r="I19" s="24" t="s">
        <v>22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25" t="s">
        <v>23</v>
      </c>
      <c r="C20" s="26"/>
      <c r="D20" s="27">
        <v>0</v>
      </c>
      <c r="E20" s="28">
        <v>0</v>
      </c>
      <c r="F20" s="29"/>
      <c r="G20" s="30">
        <f t="shared" ref="G20:G29" si="1">IF(E20&gt;0,(PMT(E20/12,F20,-D20)*12),0)</f>
        <v>0</v>
      </c>
      <c r="H20" s="31" t="e">
        <f t="shared" ref="H20:H29" si="2">D20/unit</f>
        <v>#DIV/0!</v>
      </c>
      <c r="I20" s="32">
        <f t="shared" ref="I20:I29" si="3">IF(C20="Hard Debt",PMT(E20/12,F20,D20,0),0)</f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33" t="s">
        <v>24</v>
      </c>
      <c r="C21" s="34"/>
      <c r="D21" s="35">
        <f t="shared" ref="D21:D29" si="4">C6</f>
        <v>0</v>
      </c>
      <c r="E21" s="36">
        <v>0</v>
      </c>
      <c r="F21" s="29"/>
      <c r="G21" s="37">
        <f t="shared" si="1"/>
        <v>0</v>
      </c>
      <c r="H21" s="37" t="e">
        <f t="shared" si="2"/>
        <v>#DIV/0!</v>
      </c>
      <c r="I21" s="38">
        <f t="shared" si="3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33" t="s">
        <v>25</v>
      </c>
      <c r="C22" s="34"/>
      <c r="D22" s="35">
        <f t="shared" si="4"/>
        <v>0</v>
      </c>
      <c r="E22" s="36">
        <v>0</v>
      </c>
      <c r="F22" s="29"/>
      <c r="G22" s="37">
        <f t="shared" si="1"/>
        <v>0</v>
      </c>
      <c r="H22" s="37" t="e">
        <f t="shared" si="2"/>
        <v>#DIV/0!</v>
      </c>
      <c r="I22" s="38">
        <f t="shared" si="3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33" t="s">
        <v>26</v>
      </c>
      <c r="C23" s="34"/>
      <c r="D23" s="35">
        <f t="shared" si="4"/>
        <v>0</v>
      </c>
      <c r="E23" s="36">
        <v>0</v>
      </c>
      <c r="F23" s="29"/>
      <c r="G23" s="37">
        <f t="shared" si="1"/>
        <v>0</v>
      </c>
      <c r="H23" s="37" t="e">
        <f t="shared" si="2"/>
        <v>#DIV/0!</v>
      </c>
      <c r="I23" s="38">
        <f t="shared" si="3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33" t="s">
        <v>27</v>
      </c>
      <c r="C24" s="34"/>
      <c r="D24" s="35">
        <f t="shared" si="4"/>
        <v>0</v>
      </c>
      <c r="E24" s="36">
        <v>0</v>
      </c>
      <c r="F24" s="29"/>
      <c r="G24" s="37">
        <f t="shared" si="1"/>
        <v>0</v>
      </c>
      <c r="H24" s="37" t="e">
        <f t="shared" si="2"/>
        <v>#DIV/0!</v>
      </c>
      <c r="I24" s="38">
        <f t="shared" si="3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33" t="s">
        <v>28</v>
      </c>
      <c r="C25" s="34"/>
      <c r="D25" s="35">
        <f t="shared" si="4"/>
        <v>0</v>
      </c>
      <c r="E25" s="36">
        <v>0</v>
      </c>
      <c r="F25" s="29"/>
      <c r="G25" s="37">
        <f t="shared" si="1"/>
        <v>0</v>
      </c>
      <c r="H25" s="37" t="e">
        <f t="shared" si="2"/>
        <v>#DIV/0!</v>
      </c>
      <c r="I25" s="38">
        <f t="shared" si="3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33" t="s">
        <v>29</v>
      </c>
      <c r="C26" s="34"/>
      <c r="D26" s="35">
        <f t="shared" si="4"/>
        <v>0</v>
      </c>
      <c r="E26" s="36">
        <v>0</v>
      </c>
      <c r="F26" s="29"/>
      <c r="G26" s="37">
        <f t="shared" si="1"/>
        <v>0</v>
      </c>
      <c r="H26" s="37" t="e">
        <f t="shared" si="2"/>
        <v>#DIV/0!</v>
      </c>
      <c r="I26" s="38">
        <f t="shared" si="3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33" t="s">
        <v>30</v>
      </c>
      <c r="C27" s="34"/>
      <c r="D27" s="35">
        <f t="shared" si="4"/>
        <v>0</v>
      </c>
      <c r="E27" s="36">
        <v>0</v>
      </c>
      <c r="F27" s="29"/>
      <c r="G27" s="37">
        <f t="shared" si="1"/>
        <v>0</v>
      </c>
      <c r="H27" s="37" t="e">
        <f t="shared" si="2"/>
        <v>#DIV/0!</v>
      </c>
      <c r="I27" s="38">
        <f t="shared" si="3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33" t="s">
        <v>31</v>
      </c>
      <c r="C28" s="39"/>
      <c r="D28" s="35">
        <f t="shared" si="4"/>
        <v>0</v>
      </c>
      <c r="E28" s="36">
        <v>0</v>
      </c>
      <c r="F28" s="34"/>
      <c r="G28" s="37">
        <f t="shared" si="1"/>
        <v>0</v>
      </c>
      <c r="H28" s="37" t="e">
        <f t="shared" si="2"/>
        <v>#DIV/0!</v>
      </c>
      <c r="I28" s="11">
        <f t="shared" si="3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40" t="s">
        <v>32</v>
      </c>
      <c r="C29" s="39"/>
      <c r="D29" s="41">
        <f t="shared" si="4"/>
        <v>0</v>
      </c>
      <c r="E29" s="42">
        <v>0</v>
      </c>
      <c r="F29" s="43"/>
      <c r="G29" s="44">
        <f t="shared" si="1"/>
        <v>0</v>
      </c>
      <c r="H29" s="45" t="e">
        <f t="shared" si="2"/>
        <v>#DIV/0!</v>
      </c>
      <c r="I29" s="46">
        <f t="shared" si="3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47"/>
      <c r="C30" s="48" t="s">
        <v>33</v>
      </c>
      <c r="D30" s="49">
        <f>SUM(D20:D29)</f>
        <v>0</v>
      </c>
      <c r="E30" s="50"/>
      <c r="F30" s="48" t="s">
        <v>34</v>
      </c>
      <c r="G30" s="51">
        <f>SUM(G20:G29)</f>
        <v>0</v>
      </c>
      <c r="H30" s="47"/>
      <c r="I30" s="47"/>
      <c r="J30" s="5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53"/>
      <c r="C31" s="1"/>
      <c r="D31" s="1"/>
      <c r="E31" s="1"/>
      <c r="F31" s="1"/>
      <c r="G31" s="1"/>
      <c r="H31" s="1"/>
      <c r="I31" s="1"/>
      <c r="J31" s="5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55" t="s">
        <v>35</v>
      </c>
      <c r="C32" s="56">
        <v>0</v>
      </c>
      <c r="D32" s="1"/>
      <c r="E32" s="1"/>
      <c r="F32" s="1"/>
      <c r="G32" s="1"/>
      <c r="H32" s="1"/>
      <c r="I32" s="1"/>
      <c r="J32" s="5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57" t="s">
        <v>36</v>
      </c>
      <c r="C33" s="58">
        <f>debtservtotal</f>
        <v>0</v>
      </c>
      <c r="D33" s="1"/>
      <c r="E33" s="1"/>
      <c r="F33" s="1"/>
      <c r="G33" s="1"/>
      <c r="H33" s="1"/>
      <c r="I33" s="1"/>
      <c r="J33" s="5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59" t="s">
        <v>37</v>
      </c>
      <c r="C34" s="60" t="e">
        <f>noi/debtservtotal</f>
        <v>#DIV/0!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20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258" t="s">
        <v>3</v>
      </c>
      <c r="C36" s="259"/>
      <c r="D36" s="259"/>
      <c r="E36" s="259"/>
      <c r="F36" s="259"/>
      <c r="G36" s="260"/>
      <c r="H36" s="19"/>
      <c r="I36" s="19"/>
      <c r="J36" s="1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20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20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20"/>
      <c r="C39" s="61" t="s">
        <v>38</v>
      </c>
      <c r="D39" s="61" t="s">
        <v>39</v>
      </c>
      <c r="E39" s="61" t="s">
        <v>40</v>
      </c>
      <c r="F39" s="61" t="s">
        <v>41</v>
      </c>
      <c r="G39" s="61" t="s">
        <v>42</v>
      </c>
      <c r="H39" s="1"/>
      <c r="I39" s="6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63" t="s">
        <v>43</v>
      </c>
      <c r="C40" s="64"/>
      <c r="D40" s="65"/>
      <c r="E40" s="64"/>
      <c r="F40" s="65"/>
      <c r="G40" s="64"/>
      <c r="H40" s="1"/>
      <c r="I40" s="6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66" t="s">
        <v>44</v>
      </c>
      <c r="C41" s="67"/>
      <c r="D41" s="68"/>
      <c r="E41" s="68"/>
      <c r="F41" s="68"/>
      <c r="G41" s="6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69" t="s">
        <v>45</v>
      </c>
      <c r="C42" s="70">
        <v>0</v>
      </c>
      <c r="D42" s="71" t="e">
        <f>C42/unit</f>
        <v>#DIV/0!</v>
      </c>
      <c r="E42" s="72">
        <v>0</v>
      </c>
      <c r="F42" s="71" t="e">
        <f>E42/unit</f>
        <v>#DIV/0!</v>
      </c>
      <c r="G42" s="72">
        <v>0</v>
      </c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73" t="s">
        <v>46</v>
      </c>
      <c r="C43" s="70">
        <v>0</v>
      </c>
      <c r="D43" s="71" t="e">
        <f>C43/unit</f>
        <v>#DIV/0!</v>
      </c>
      <c r="E43" s="72">
        <v>0</v>
      </c>
      <c r="F43" s="71" t="e">
        <f>E43/unit</f>
        <v>#DIV/0!</v>
      </c>
      <c r="G43" s="72">
        <v>0</v>
      </c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74" t="s">
        <v>47</v>
      </c>
      <c r="C44" s="75">
        <f>SUM(C42:C43)</f>
        <v>0</v>
      </c>
      <c r="D44" s="76" t="e">
        <f>C44/unit</f>
        <v>#DIV/0!</v>
      </c>
      <c r="E44" s="76">
        <f>SUM(E42:E43)</f>
        <v>0</v>
      </c>
      <c r="F44" s="76" t="e">
        <f>E44/unit</f>
        <v>#DIV/0!</v>
      </c>
      <c r="G44" s="7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77" t="s">
        <v>48</v>
      </c>
      <c r="C45" s="78"/>
      <c r="D45" s="79"/>
      <c r="E45" s="79"/>
      <c r="F45" s="79"/>
      <c r="G45" s="7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69" t="s">
        <v>49</v>
      </c>
      <c r="C46" s="70">
        <v>0</v>
      </c>
      <c r="D46" s="71" t="e">
        <f t="shared" ref="D46:D54" si="5">C46/unit</f>
        <v>#DIV/0!</v>
      </c>
      <c r="E46" s="72">
        <v>0</v>
      </c>
      <c r="F46" s="71" t="e">
        <f t="shared" ref="F46:F54" si="6">E46/unit</f>
        <v>#DIV/0!</v>
      </c>
      <c r="G46" s="72">
        <v>0</v>
      </c>
      <c r="H46" s="1"/>
      <c r="I46" s="6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69" t="s">
        <v>50</v>
      </c>
      <c r="C47" s="70">
        <v>0</v>
      </c>
      <c r="D47" s="71" t="e">
        <f t="shared" si="5"/>
        <v>#DIV/0!</v>
      </c>
      <c r="E47" s="72">
        <v>0</v>
      </c>
      <c r="F47" s="71" t="e">
        <f t="shared" si="6"/>
        <v>#DIV/0!</v>
      </c>
      <c r="G47" s="72">
        <v>0</v>
      </c>
      <c r="H47" s="1"/>
      <c r="I47" s="6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69" t="s">
        <v>51</v>
      </c>
      <c r="C48" s="70">
        <v>0</v>
      </c>
      <c r="D48" s="71" t="e">
        <f t="shared" si="5"/>
        <v>#DIV/0!</v>
      </c>
      <c r="E48" s="72">
        <v>0</v>
      </c>
      <c r="F48" s="71" t="e">
        <f t="shared" si="6"/>
        <v>#DIV/0!</v>
      </c>
      <c r="G48" s="72">
        <v>0</v>
      </c>
      <c r="H48" s="1"/>
      <c r="I48" s="6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69" t="s">
        <v>52</v>
      </c>
      <c r="C49" s="70">
        <v>0</v>
      </c>
      <c r="D49" s="71" t="e">
        <f t="shared" si="5"/>
        <v>#DIV/0!</v>
      </c>
      <c r="E49" s="72">
        <v>0</v>
      </c>
      <c r="F49" s="71" t="e">
        <f t="shared" si="6"/>
        <v>#DIV/0!</v>
      </c>
      <c r="G49" s="72">
        <v>0</v>
      </c>
      <c r="H49" s="1"/>
      <c r="I49" s="6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69" t="s">
        <v>53</v>
      </c>
      <c r="C50" s="70">
        <v>0</v>
      </c>
      <c r="D50" s="71" t="e">
        <f t="shared" si="5"/>
        <v>#DIV/0!</v>
      </c>
      <c r="E50" s="72">
        <v>0</v>
      </c>
      <c r="F50" s="71" t="e">
        <f t="shared" si="6"/>
        <v>#DIV/0!</v>
      </c>
      <c r="G50" s="72">
        <v>0</v>
      </c>
      <c r="H50" s="1"/>
      <c r="I50" s="62"/>
      <c r="J50" s="5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69" t="s">
        <v>53</v>
      </c>
      <c r="C51" s="70">
        <v>0</v>
      </c>
      <c r="D51" s="71" t="e">
        <f t="shared" si="5"/>
        <v>#DIV/0!</v>
      </c>
      <c r="E51" s="72">
        <v>0</v>
      </c>
      <c r="F51" s="71" t="e">
        <f t="shared" si="6"/>
        <v>#DIV/0!</v>
      </c>
      <c r="G51" s="72">
        <v>0</v>
      </c>
      <c r="H51" s="1"/>
      <c r="I51" s="62"/>
      <c r="J51" s="5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73" t="s">
        <v>53</v>
      </c>
      <c r="C52" s="80">
        <v>0</v>
      </c>
      <c r="D52" s="71" t="e">
        <f t="shared" si="5"/>
        <v>#DIV/0!</v>
      </c>
      <c r="E52" s="81">
        <v>0</v>
      </c>
      <c r="F52" s="71" t="e">
        <f t="shared" si="6"/>
        <v>#DIV/0!</v>
      </c>
      <c r="G52" s="81">
        <v>0</v>
      </c>
      <c r="H52" s="1"/>
      <c r="I52" s="62"/>
      <c r="J52" s="5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74" t="s">
        <v>47</v>
      </c>
      <c r="C53" s="75">
        <f>SUM(C46:C52)</f>
        <v>0</v>
      </c>
      <c r="D53" s="75" t="e">
        <f t="shared" si="5"/>
        <v>#DIV/0!</v>
      </c>
      <c r="E53" s="75">
        <f>SUM(E46:E52)</f>
        <v>0</v>
      </c>
      <c r="F53" s="75" t="e">
        <f t="shared" si="6"/>
        <v>#DIV/0!</v>
      </c>
      <c r="G53" s="75">
        <f>SUM(G46:G52)</f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82" t="s">
        <v>54</v>
      </c>
      <c r="C54" s="83">
        <f>C44+C53</f>
        <v>0</v>
      </c>
      <c r="D54" s="83" t="e">
        <f t="shared" si="5"/>
        <v>#DIV/0!</v>
      </c>
      <c r="E54" s="83">
        <f>E44+E53</f>
        <v>0</v>
      </c>
      <c r="F54" s="83" t="e">
        <f t="shared" si="6"/>
        <v>#DIV/0!</v>
      </c>
      <c r="G54" s="83">
        <f>G44+G53</f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84"/>
      <c r="C55" s="85"/>
      <c r="D55" s="85"/>
      <c r="E55" s="85"/>
      <c r="F55" s="85"/>
      <c r="G55" s="8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63" t="s">
        <v>55</v>
      </c>
      <c r="C56" s="64"/>
      <c r="D56" s="65"/>
      <c r="E56" s="64"/>
      <c r="F56" s="65"/>
      <c r="G56" s="6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77" t="s">
        <v>56</v>
      </c>
      <c r="C57" s="78"/>
      <c r="D57" s="79"/>
      <c r="E57" s="79"/>
      <c r="F57" s="79"/>
      <c r="G57" s="79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69" t="s">
        <v>57</v>
      </c>
      <c r="C58" s="70">
        <v>0</v>
      </c>
      <c r="D58" s="71" t="e">
        <f t="shared" ref="D58:D64" si="7">C58/unit</f>
        <v>#DIV/0!</v>
      </c>
      <c r="E58" s="72">
        <v>0</v>
      </c>
      <c r="F58" s="71" t="e">
        <f t="shared" ref="F58:F64" si="8">E58/unit</f>
        <v>#DIV/0!</v>
      </c>
      <c r="G58" s="72">
        <v>0</v>
      </c>
      <c r="H58" s="1"/>
      <c r="I58" s="6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69" t="s">
        <v>58</v>
      </c>
      <c r="C59" s="70">
        <v>0</v>
      </c>
      <c r="D59" s="71" t="e">
        <f t="shared" si="7"/>
        <v>#DIV/0!</v>
      </c>
      <c r="E59" s="72">
        <v>0</v>
      </c>
      <c r="F59" s="71" t="e">
        <f t="shared" si="8"/>
        <v>#DIV/0!</v>
      </c>
      <c r="G59" s="72">
        <v>0</v>
      </c>
      <c r="H59" s="1"/>
      <c r="I59" s="6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69" t="s">
        <v>59</v>
      </c>
      <c r="C60" s="70">
        <v>0</v>
      </c>
      <c r="D60" s="71" t="e">
        <f t="shared" si="7"/>
        <v>#DIV/0!</v>
      </c>
      <c r="E60" s="72">
        <v>0</v>
      </c>
      <c r="F60" s="71" t="e">
        <f t="shared" si="8"/>
        <v>#DIV/0!</v>
      </c>
      <c r="G60" s="72">
        <v>0</v>
      </c>
      <c r="H60" s="1"/>
      <c r="I60" s="6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69" t="s">
        <v>53</v>
      </c>
      <c r="C61" s="70">
        <v>0</v>
      </c>
      <c r="D61" s="71" t="e">
        <f t="shared" si="7"/>
        <v>#DIV/0!</v>
      </c>
      <c r="E61" s="72">
        <v>0</v>
      </c>
      <c r="F61" s="71" t="e">
        <f t="shared" si="8"/>
        <v>#DIV/0!</v>
      </c>
      <c r="G61" s="72">
        <v>0</v>
      </c>
      <c r="H61" s="1"/>
      <c r="I61" s="62"/>
      <c r="J61" s="5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69" t="s">
        <v>53</v>
      </c>
      <c r="C62" s="70">
        <v>0</v>
      </c>
      <c r="D62" s="71" t="e">
        <f t="shared" si="7"/>
        <v>#DIV/0!</v>
      </c>
      <c r="E62" s="72">
        <v>0</v>
      </c>
      <c r="F62" s="71" t="e">
        <f t="shared" si="8"/>
        <v>#DIV/0!</v>
      </c>
      <c r="G62" s="72">
        <v>0</v>
      </c>
      <c r="H62" s="1"/>
      <c r="I62" s="62"/>
      <c r="J62" s="5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73" t="s">
        <v>53</v>
      </c>
      <c r="C63" s="80">
        <v>0</v>
      </c>
      <c r="D63" s="71" t="e">
        <f t="shared" si="7"/>
        <v>#DIV/0!</v>
      </c>
      <c r="E63" s="81">
        <v>0</v>
      </c>
      <c r="F63" s="71" t="e">
        <f t="shared" si="8"/>
        <v>#DIV/0!</v>
      </c>
      <c r="G63" s="81">
        <v>0</v>
      </c>
      <c r="H63" s="1"/>
      <c r="I63" s="62"/>
      <c r="J63" s="5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74" t="s">
        <v>47</v>
      </c>
      <c r="C64" s="75">
        <f>SUM(C57:C63)</f>
        <v>0</v>
      </c>
      <c r="D64" s="75" t="e">
        <f t="shared" si="7"/>
        <v>#DIV/0!</v>
      </c>
      <c r="E64" s="75">
        <f>SUM(E57:E63)</f>
        <v>0</v>
      </c>
      <c r="F64" s="75" t="e">
        <f t="shared" si="8"/>
        <v>#DIV/0!</v>
      </c>
      <c r="G64" s="75">
        <f>SUM(G57:G63)</f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77" t="s">
        <v>60</v>
      </c>
      <c r="C65" s="78"/>
      <c r="D65" s="86"/>
      <c r="E65" s="79"/>
      <c r="F65" s="86"/>
      <c r="G65" s="7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69" t="s">
        <v>61</v>
      </c>
      <c r="C66" s="70">
        <v>0</v>
      </c>
      <c r="D66" s="71" t="e">
        <f t="shared" ref="D66:D76" si="9">C66/unit</f>
        <v>#DIV/0!</v>
      </c>
      <c r="E66" s="72">
        <v>0</v>
      </c>
      <c r="F66" s="71" t="e">
        <f t="shared" ref="F66:F76" si="10">E66/unit</f>
        <v>#DIV/0!</v>
      </c>
      <c r="G66" s="72">
        <v>0</v>
      </c>
      <c r="H66" s="1"/>
      <c r="I66" s="6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69" t="s">
        <v>62</v>
      </c>
      <c r="C67" s="70">
        <v>0</v>
      </c>
      <c r="D67" s="71" t="e">
        <f t="shared" si="9"/>
        <v>#DIV/0!</v>
      </c>
      <c r="E67" s="72">
        <v>0</v>
      </c>
      <c r="F67" s="71" t="e">
        <f t="shared" si="10"/>
        <v>#DIV/0!</v>
      </c>
      <c r="G67" s="72">
        <v>0</v>
      </c>
      <c r="H67" s="1"/>
      <c r="I67" s="6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69" t="s">
        <v>63</v>
      </c>
      <c r="C68" s="70">
        <v>0</v>
      </c>
      <c r="D68" s="71" t="e">
        <f t="shared" si="9"/>
        <v>#DIV/0!</v>
      </c>
      <c r="E68" s="72">
        <v>0</v>
      </c>
      <c r="F68" s="71" t="e">
        <f t="shared" si="10"/>
        <v>#DIV/0!</v>
      </c>
      <c r="G68" s="72">
        <v>0</v>
      </c>
      <c r="H68" s="1"/>
      <c r="I68" s="6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69" t="s">
        <v>64</v>
      </c>
      <c r="C69" s="70">
        <v>0</v>
      </c>
      <c r="D69" s="71" t="e">
        <f t="shared" si="9"/>
        <v>#DIV/0!</v>
      </c>
      <c r="E69" s="72">
        <v>0</v>
      </c>
      <c r="F69" s="71" t="e">
        <f t="shared" si="10"/>
        <v>#DIV/0!</v>
      </c>
      <c r="G69" s="72">
        <v>0</v>
      </c>
      <c r="H69" s="1"/>
      <c r="I69" s="6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69" t="s">
        <v>65</v>
      </c>
      <c r="C70" s="70">
        <v>0</v>
      </c>
      <c r="D70" s="71" t="e">
        <f t="shared" si="9"/>
        <v>#DIV/0!</v>
      </c>
      <c r="E70" s="72">
        <v>0</v>
      </c>
      <c r="F70" s="71" t="e">
        <f t="shared" si="10"/>
        <v>#DIV/0!</v>
      </c>
      <c r="G70" s="72">
        <v>0</v>
      </c>
      <c r="H70" s="1"/>
      <c r="I70" s="6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69" t="s">
        <v>66</v>
      </c>
      <c r="C71" s="70">
        <v>0</v>
      </c>
      <c r="D71" s="71" t="e">
        <f t="shared" si="9"/>
        <v>#DIV/0!</v>
      </c>
      <c r="E71" s="72">
        <v>0</v>
      </c>
      <c r="F71" s="71" t="e">
        <f t="shared" si="10"/>
        <v>#DIV/0!</v>
      </c>
      <c r="G71" s="72">
        <v>0</v>
      </c>
      <c r="H71" s="1"/>
      <c r="I71" s="6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69" t="s">
        <v>67</v>
      </c>
      <c r="C72" s="70">
        <v>0</v>
      </c>
      <c r="D72" s="71" t="e">
        <f t="shared" si="9"/>
        <v>#DIV/0!</v>
      </c>
      <c r="E72" s="72">
        <v>0</v>
      </c>
      <c r="F72" s="71" t="e">
        <f t="shared" si="10"/>
        <v>#DIV/0!</v>
      </c>
      <c r="G72" s="72">
        <v>0</v>
      </c>
      <c r="H72" s="1"/>
      <c r="I72" s="6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69" t="s">
        <v>53</v>
      </c>
      <c r="C73" s="70">
        <v>0</v>
      </c>
      <c r="D73" s="71" t="e">
        <f t="shared" si="9"/>
        <v>#DIV/0!</v>
      </c>
      <c r="E73" s="72">
        <v>0</v>
      </c>
      <c r="F73" s="71" t="e">
        <f t="shared" si="10"/>
        <v>#DIV/0!</v>
      </c>
      <c r="G73" s="72">
        <v>0</v>
      </c>
      <c r="H73" s="1"/>
      <c r="I73" s="62"/>
      <c r="J73" s="5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69" t="s">
        <v>53</v>
      </c>
      <c r="C74" s="70">
        <v>0</v>
      </c>
      <c r="D74" s="71" t="e">
        <f t="shared" si="9"/>
        <v>#DIV/0!</v>
      </c>
      <c r="E74" s="72">
        <v>0</v>
      </c>
      <c r="F74" s="71" t="e">
        <f t="shared" si="10"/>
        <v>#DIV/0!</v>
      </c>
      <c r="G74" s="72">
        <v>0</v>
      </c>
      <c r="H74" s="1"/>
      <c r="I74" s="62"/>
      <c r="J74" s="5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73" t="s">
        <v>53</v>
      </c>
      <c r="C75" s="80">
        <v>0</v>
      </c>
      <c r="D75" s="71" t="e">
        <f t="shared" si="9"/>
        <v>#DIV/0!</v>
      </c>
      <c r="E75" s="81">
        <v>0</v>
      </c>
      <c r="F75" s="71" t="e">
        <f t="shared" si="10"/>
        <v>#DIV/0!</v>
      </c>
      <c r="G75" s="81">
        <v>0</v>
      </c>
      <c r="H75" s="1"/>
      <c r="I75" s="62"/>
      <c r="J75" s="5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74" t="s">
        <v>47</v>
      </c>
      <c r="C76" s="75">
        <f>SUM(C65:C75)</f>
        <v>0</v>
      </c>
      <c r="D76" s="75" t="e">
        <f t="shared" si="9"/>
        <v>#DIV/0!</v>
      </c>
      <c r="E76" s="75">
        <f>SUM(E65:E75)</f>
        <v>0</v>
      </c>
      <c r="F76" s="75" t="e">
        <f t="shared" si="10"/>
        <v>#DIV/0!</v>
      </c>
      <c r="G76" s="75">
        <f>SUM(G65:G75)</f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77" t="s">
        <v>68</v>
      </c>
      <c r="C77" s="78"/>
      <c r="D77" s="86"/>
      <c r="E77" s="79"/>
      <c r="F77" s="86"/>
      <c r="G77" s="79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69" t="s">
        <v>69</v>
      </c>
      <c r="C78" s="70">
        <v>0</v>
      </c>
      <c r="D78" s="71" t="e">
        <f t="shared" ref="D78:D87" si="11">C78/unit</f>
        <v>#DIV/0!</v>
      </c>
      <c r="E78" s="72">
        <v>0</v>
      </c>
      <c r="F78" s="71" t="e">
        <f t="shared" ref="F78:F87" si="12">E78/unit</f>
        <v>#DIV/0!</v>
      </c>
      <c r="G78" s="72">
        <v>0</v>
      </c>
      <c r="H78" s="1"/>
      <c r="I78" s="6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69" t="s">
        <v>70</v>
      </c>
      <c r="C79" s="70">
        <v>0</v>
      </c>
      <c r="D79" s="71" t="e">
        <f t="shared" si="11"/>
        <v>#DIV/0!</v>
      </c>
      <c r="E79" s="72">
        <v>0</v>
      </c>
      <c r="F79" s="71" t="e">
        <f t="shared" si="12"/>
        <v>#DIV/0!</v>
      </c>
      <c r="G79" s="72">
        <v>0</v>
      </c>
      <c r="H79" s="1"/>
      <c r="I79" s="6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69" t="s">
        <v>71</v>
      </c>
      <c r="C80" s="70">
        <v>0</v>
      </c>
      <c r="D80" s="71" t="e">
        <f t="shared" si="11"/>
        <v>#DIV/0!</v>
      </c>
      <c r="E80" s="72">
        <v>0</v>
      </c>
      <c r="F80" s="71" t="e">
        <f t="shared" si="12"/>
        <v>#DIV/0!</v>
      </c>
      <c r="G80" s="72">
        <v>0</v>
      </c>
      <c r="H80" s="1"/>
      <c r="I80" s="6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69" t="s">
        <v>72</v>
      </c>
      <c r="C81" s="70">
        <v>0</v>
      </c>
      <c r="D81" s="71" t="e">
        <f t="shared" si="11"/>
        <v>#DIV/0!</v>
      </c>
      <c r="E81" s="72">
        <v>0</v>
      </c>
      <c r="F81" s="71" t="e">
        <f t="shared" si="12"/>
        <v>#DIV/0!</v>
      </c>
      <c r="G81" s="72">
        <v>0</v>
      </c>
      <c r="H81" s="1"/>
      <c r="I81" s="6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69" t="s">
        <v>73</v>
      </c>
      <c r="C82" s="70">
        <v>0</v>
      </c>
      <c r="D82" s="71" t="e">
        <f t="shared" si="11"/>
        <v>#DIV/0!</v>
      </c>
      <c r="E82" s="72">
        <v>0</v>
      </c>
      <c r="F82" s="71" t="e">
        <f t="shared" si="12"/>
        <v>#DIV/0!</v>
      </c>
      <c r="G82" s="72">
        <v>0</v>
      </c>
      <c r="H82" s="1"/>
      <c r="I82" s="6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69" t="s">
        <v>74</v>
      </c>
      <c r="C83" s="70">
        <v>0</v>
      </c>
      <c r="D83" s="71" t="e">
        <f t="shared" si="11"/>
        <v>#DIV/0!</v>
      </c>
      <c r="E83" s="72">
        <v>0</v>
      </c>
      <c r="F83" s="71" t="e">
        <f t="shared" si="12"/>
        <v>#DIV/0!</v>
      </c>
      <c r="G83" s="72">
        <v>0</v>
      </c>
      <c r="H83" s="1"/>
      <c r="I83" s="6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69" t="s">
        <v>53</v>
      </c>
      <c r="C84" s="70">
        <v>0</v>
      </c>
      <c r="D84" s="71" t="e">
        <f t="shared" si="11"/>
        <v>#DIV/0!</v>
      </c>
      <c r="E84" s="72">
        <v>0</v>
      </c>
      <c r="F84" s="71" t="e">
        <f t="shared" si="12"/>
        <v>#DIV/0!</v>
      </c>
      <c r="G84" s="72">
        <v>0</v>
      </c>
      <c r="H84" s="1"/>
      <c r="I84" s="62"/>
      <c r="J84" s="5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69" t="s">
        <v>53</v>
      </c>
      <c r="C85" s="70">
        <v>0</v>
      </c>
      <c r="D85" s="71" t="e">
        <f t="shared" si="11"/>
        <v>#DIV/0!</v>
      </c>
      <c r="E85" s="72">
        <v>0</v>
      </c>
      <c r="F85" s="71" t="e">
        <f t="shared" si="12"/>
        <v>#DIV/0!</v>
      </c>
      <c r="G85" s="72">
        <v>0</v>
      </c>
      <c r="H85" s="1"/>
      <c r="I85" s="62"/>
      <c r="J85" s="5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73" t="s">
        <v>53</v>
      </c>
      <c r="C86" s="80">
        <v>0</v>
      </c>
      <c r="D86" s="71" t="e">
        <f t="shared" si="11"/>
        <v>#DIV/0!</v>
      </c>
      <c r="E86" s="81">
        <v>0</v>
      </c>
      <c r="F86" s="71" t="e">
        <f t="shared" si="12"/>
        <v>#DIV/0!</v>
      </c>
      <c r="G86" s="81">
        <v>0</v>
      </c>
      <c r="H86" s="1"/>
      <c r="I86" s="62"/>
      <c r="J86" s="5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74" t="s">
        <v>47</v>
      </c>
      <c r="C87" s="75">
        <f>SUM(C77:C86)</f>
        <v>0</v>
      </c>
      <c r="D87" s="75" t="e">
        <f t="shared" si="11"/>
        <v>#DIV/0!</v>
      </c>
      <c r="E87" s="75">
        <f>SUM(E77:E86)</f>
        <v>0</v>
      </c>
      <c r="F87" s="75" t="e">
        <f t="shared" si="12"/>
        <v>#DIV/0!</v>
      </c>
      <c r="G87" s="75">
        <f>SUM(G77:G86)</f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77" t="s">
        <v>75</v>
      </c>
      <c r="C88" s="78"/>
      <c r="D88" s="86"/>
      <c r="E88" s="79"/>
      <c r="F88" s="86"/>
      <c r="G88" s="79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69" t="s">
        <v>76</v>
      </c>
      <c r="C89" s="70">
        <v>0</v>
      </c>
      <c r="D89" s="71" t="e">
        <f t="shared" ref="D89:D100" si="13">C89/unit</f>
        <v>#DIV/0!</v>
      </c>
      <c r="E89" s="72">
        <v>0</v>
      </c>
      <c r="F89" s="71" t="e">
        <f t="shared" ref="F89:F100" si="14">E89/unit</f>
        <v>#DIV/0!</v>
      </c>
      <c r="G89" s="72">
        <v>0</v>
      </c>
      <c r="H89" s="1"/>
      <c r="I89" s="6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69" t="s">
        <v>77</v>
      </c>
      <c r="C90" s="70">
        <v>0</v>
      </c>
      <c r="D90" s="71" t="e">
        <f t="shared" si="13"/>
        <v>#DIV/0!</v>
      </c>
      <c r="E90" s="72">
        <v>0</v>
      </c>
      <c r="F90" s="71" t="e">
        <f t="shared" si="14"/>
        <v>#DIV/0!</v>
      </c>
      <c r="G90" s="72">
        <v>0</v>
      </c>
      <c r="H90" s="1"/>
      <c r="I90" s="6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69" t="s">
        <v>78</v>
      </c>
      <c r="C91" s="70">
        <v>0</v>
      </c>
      <c r="D91" s="71" t="e">
        <f t="shared" si="13"/>
        <v>#DIV/0!</v>
      </c>
      <c r="E91" s="72">
        <v>0</v>
      </c>
      <c r="F91" s="71" t="e">
        <f t="shared" si="14"/>
        <v>#DIV/0!</v>
      </c>
      <c r="G91" s="72">
        <v>0</v>
      </c>
      <c r="H91" s="1"/>
      <c r="I91" s="6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69" t="s">
        <v>79</v>
      </c>
      <c r="C92" s="70">
        <v>0</v>
      </c>
      <c r="D92" s="71" t="e">
        <f t="shared" si="13"/>
        <v>#DIV/0!</v>
      </c>
      <c r="E92" s="72">
        <v>0</v>
      </c>
      <c r="F92" s="71" t="e">
        <f t="shared" si="14"/>
        <v>#DIV/0!</v>
      </c>
      <c r="G92" s="72">
        <v>0</v>
      </c>
      <c r="H92" s="1"/>
      <c r="I92" s="6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69" t="s">
        <v>80</v>
      </c>
      <c r="C93" s="70">
        <v>0</v>
      </c>
      <c r="D93" s="71" t="e">
        <f t="shared" si="13"/>
        <v>#DIV/0!</v>
      </c>
      <c r="E93" s="72">
        <v>0</v>
      </c>
      <c r="F93" s="71" t="e">
        <f t="shared" si="14"/>
        <v>#DIV/0!</v>
      </c>
      <c r="G93" s="72">
        <v>0</v>
      </c>
      <c r="H93" s="1"/>
      <c r="I93" s="6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69" t="s">
        <v>81</v>
      </c>
      <c r="C94" s="70">
        <v>0</v>
      </c>
      <c r="D94" s="71" t="e">
        <f t="shared" si="13"/>
        <v>#DIV/0!</v>
      </c>
      <c r="E94" s="72">
        <v>0</v>
      </c>
      <c r="F94" s="71" t="e">
        <f t="shared" si="14"/>
        <v>#DIV/0!</v>
      </c>
      <c r="G94" s="72">
        <v>0</v>
      </c>
      <c r="H94" s="1"/>
      <c r="I94" s="6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69" t="s">
        <v>82</v>
      </c>
      <c r="C95" s="70">
        <v>0</v>
      </c>
      <c r="D95" s="71" t="e">
        <f t="shared" si="13"/>
        <v>#DIV/0!</v>
      </c>
      <c r="E95" s="72">
        <v>0</v>
      </c>
      <c r="F95" s="71" t="e">
        <f t="shared" si="14"/>
        <v>#DIV/0!</v>
      </c>
      <c r="G95" s="72">
        <v>0</v>
      </c>
      <c r="H95" s="1"/>
      <c r="I95" s="6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69" t="s">
        <v>83</v>
      </c>
      <c r="C96" s="70">
        <v>0</v>
      </c>
      <c r="D96" s="71" t="e">
        <f t="shared" si="13"/>
        <v>#DIV/0!</v>
      </c>
      <c r="E96" s="72">
        <v>0</v>
      </c>
      <c r="F96" s="71" t="e">
        <f t="shared" si="14"/>
        <v>#DIV/0!</v>
      </c>
      <c r="G96" s="72">
        <v>0</v>
      </c>
      <c r="H96" s="1"/>
      <c r="I96" s="6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69" t="s">
        <v>53</v>
      </c>
      <c r="C97" s="70">
        <v>0</v>
      </c>
      <c r="D97" s="71" t="e">
        <f t="shared" si="13"/>
        <v>#DIV/0!</v>
      </c>
      <c r="E97" s="72">
        <v>0</v>
      </c>
      <c r="F97" s="71" t="e">
        <f t="shared" si="14"/>
        <v>#DIV/0!</v>
      </c>
      <c r="G97" s="72">
        <v>0</v>
      </c>
      <c r="H97" s="1"/>
      <c r="I97" s="62"/>
      <c r="J97" s="5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69" t="s">
        <v>53</v>
      </c>
      <c r="C98" s="70">
        <v>0</v>
      </c>
      <c r="D98" s="71" t="e">
        <f t="shared" si="13"/>
        <v>#DIV/0!</v>
      </c>
      <c r="E98" s="72">
        <v>0</v>
      </c>
      <c r="F98" s="71" t="e">
        <f t="shared" si="14"/>
        <v>#DIV/0!</v>
      </c>
      <c r="G98" s="72">
        <v>0</v>
      </c>
      <c r="H98" s="1"/>
      <c r="I98" s="62"/>
      <c r="J98" s="5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73" t="s">
        <v>53</v>
      </c>
      <c r="C99" s="80">
        <v>0</v>
      </c>
      <c r="D99" s="71" t="e">
        <f t="shared" si="13"/>
        <v>#DIV/0!</v>
      </c>
      <c r="E99" s="81">
        <v>0</v>
      </c>
      <c r="F99" s="71" t="e">
        <f t="shared" si="14"/>
        <v>#DIV/0!</v>
      </c>
      <c r="G99" s="81">
        <v>0</v>
      </c>
      <c r="H99" s="1"/>
      <c r="I99" s="62"/>
      <c r="J99" s="5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74" t="s">
        <v>47</v>
      </c>
      <c r="C100" s="75">
        <f>SUM(C89:C99)</f>
        <v>0</v>
      </c>
      <c r="D100" s="75" t="e">
        <f t="shared" si="13"/>
        <v>#DIV/0!</v>
      </c>
      <c r="E100" s="75">
        <f>SUM(E89:E99)</f>
        <v>0</v>
      </c>
      <c r="F100" s="75" t="e">
        <f t="shared" si="14"/>
        <v>#DIV/0!</v>
      </c>
      <c r="G100" s="75">
        <f>SUM(G89:G99)</f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87"/>
      <c r="C101" s="88"/>
      <c r="D101" s="88"/>
      <c r="E101" s="88"/>
      <c r="F101" s="88"/>
      <c r="G101" s="88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 x14ac:dyDescent="0.25">
      <c r="A102" s="1"/>
      <c r="B102" s="89" t="s">
        <v>84</v>
      </c>
      <c r="C102" s="75">
        <f>C54+C64+C76+C87+C100</f>
        <v>0</v>
      </c>
      <c r="D102" s="75" t="e">
        <f>C102/unit</f>
        <v>#DIV/0!</v>
      </c>
      <c r="E102" s="75">
        <f>E54+E64+E76+E87+E100</f>
        <v>0</v>
      </c>
      <c r="F102" s="75" t="e">
        <f>E102/unit</f>
        <v>#DIV/0!</v>
      </c>
      <c r="G102" s="75">
        <f>G54+G64+G76+G87+G100</f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87"/>
      <c r="C103" s="88"/>
      <c r="D103" s="88"/>
      <c r="E103" s="88"/>
      <c r="F103" s="88"/>
      <c r="G103" s="88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77" t="s">
        <v>85</v>
      </c>
      <c r="C104" s="78"/>
      <c r="D104" s="86"/>
      <c r="E104" s="79"/>
      <c r="F104" s="86"/>
      <c r="G104" s="79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69" t="s">
        <v>10</v>
      </c>
      <c r="C105" s="80">
        <v>0</v>
      </c>
      <c r="D105" s="71" t="e">
        <f>C105/unit</f>
        <v>#DIV/0!</v>
      </c>
      <c r="E105" s="81">
        <v>0</v>
      </c>
      <c r="F105" s="71" t="e">
        <f>E105/unit</f>
        <v>#DIV/0!</v>
      </c>
      <c r="G105" s="81">
        <v>0</v>
      </c>
      <c r="H105" s="1"/>
      <c r="I105" s="6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73" t="s">
        <v>53</v>
      </c>
      <c r="C106" s="80">
        <v>0</v>
      </c>
      <c r="D106" s="71" t="e">
        <f>C106/unit</f>
        <v>#DIV/0!</v>
      </c>
      <c r="E106" s="81">
        <v>0</v>
      </c>
      <c r="F106" s="71" t="e">
        <f>E106/unit</f>
        <v>#DIV/0!</v>
      </c>
      <c r="G106" s="81">
        <v>0</v>
      </c>
      <c r="H106" s="1"/>
      <c r="I106" s="62"/>
      <c r="J106" s="5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74" t="s">
        <v>47</v>
      </c>
      <c r="C107" s="75">
        <f>SUM(C105:C106)</f>
        <v>0</v>
      </c>
      <c r="D107" s="75" t="e">
        <f>C107/unit</f>
        <v>#DIV/0!</v>
      </c>
      <c r="E107" s="75">
        <f>SUM(E105:E106)</f>
        <v>0</v>
      </c>
      <c r="F107" s="75" t="e">
        <f>E107/unit</f>
        <v>#DIV/0!</v>
      </c>
      <c r="G107" s="75">
        <f>SUM(G105:G106)</f>
        <v>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90" t="s">
        <v>86</v>
      </c>
      <c r="C108" s="78"/>
      <c r="D108" s="86"/>
      <c r="E108" s="79"/>
      <c r="F108" s="86"/>
      <c r="G108" s="79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69" t="s">
        <v>87</v>
      </c>
      <c r="C109" s="70">
        <v>0</v>
      </c>
      <c r="D109" s="71" t="e">
        <f t="shared" ref="D109:D119" si="15">C109/unit</f>
        <v>#DIV/0!</v>
      </c>
      <c r="E109" s="72">
        <v>0</v>
      </c>
      <c r="F109" s="71" t="e">
        <f t="shared" ref="F109:F119" si="16">E109/unit</f>
        <v>#DIV/0!</v>
      </c>
      <c r="G109" s="72">
        <v>0</v>
      </c>
      <c r="H109" s="1"/>
      <c r="I109" s="6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69" t="s">
        <v>88</v>
      </c>
      <c r="C110" s="70">
        <v>0</v>
      </c>
      <c r="D110" s="71" t="e">
        <f t="shared" si="15"/>
        <v>#DIV/0!</v>
      </c>
      <c r="E110" s="72">
        <v>0</v>
      </c>
      <c r="F110" s="71" t="e">
        <f t="shared" si="16"/>
        <v>#DIV/0!</v>
      </c>
      <c r="G110" s="72">
        <v>0</v>
      </c>
      <c r="H110" s="1"/>
      <c r="I110" s="6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69" t="s">
        <v>89</v>
      </c>
      <c r="C111" s="70">
        <v>0</v>
      </c>
      <c r="D111" s="71" t="e">
        <f t="shared" si="15"/>
        <v>#DIV/0!</v>
      </c>
      <c r="E111" s="72">
        <v>0</v>
      </c>
      <c r="F111" s="71" t="e">
        <f t="shared" si="16"/>
        <v>#DIV/0!</v>
      </c>
      <c r="G111" s="72">
        <v>0</v>
      </c>
      <c r="H111" s="1"/>
      <c r="I111" s="6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69" t="s">
        <v>90</v>
      </c>
      <c r="C112" s="70">
        <v>0</v>
      </c>
      <c r="D112" s="71" t="e">
        <f t="shared" si="15"/>
        <v>#DIV/0!</v>
      </c>
      <c r="E112" s="72">
        <v>0</v>
      </c>
      <c r="F112" s="71" t="e">
        <f t="shared" si="16"/>
        <v>#DIV/0!</v>
      </c>
      <c r="G112" s="72">
        <v>0</v>
      </c>
      <c r="H112" s="1"/>
      <c r="I112" s="6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69" t="s">
        <v>91</v>
      </c>
      <c r="C113" s="70">
        <v>0</v>
      </c>
      <c r="D113" s="71" t="e">
        <f t="shared" si="15"/>
        <v>#DIV/0!</v>
      </c>
      <c r="E113" s="72">
        <v>0</v>
      </c>
      <c r="F113" s="71" t="e">
        <f t="shared" si="16"/>
        <v>#DIV/0!</v>
      </c>
      <c r="G113" s="72">
        <v>0</v>
      </c>
      <c r="H113" s="1"/>
      <c r="I113" s="6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69" t="s">
        <v>92</v>
      </c>
      <c r="C114" s="70">
        <v>0</v>
      </c>
      <c r="D114" s="71" t="e">
        <f t="shared" si="15"/>
        <v>#DIV/0!</v>
      </c>
      <c r="E114" s="72">
        <v>0</v>
      </c>
      <c r="F114" s="71" t="e">
        <f t="shared" si="16"/>
        <v>#DIV/0!</v>
      </c>
      <c r="G114" s="72">
        <v>0</v>
      </c>
      <c r="H114" s="1"/>
      <c r="I114" s="6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69" t="s">
        <v>53</v>
      </c>
      <c r="C115" s="70">
        <v>0</v>
      </c>
      <c r="D115" s="71" t="e">
        <f t="shared" si="15"/>
        <v>#DIV/0!</v>
      </c>
      <c r="E115" s="72">
        <v>0</v>
      </c>
      <c r="F115" s="71" t="e">
        <f t="shared" si="16"/>
        <v>#DIV/0!</v>
      </c>
      <c r="G115" s="72">
        <v>0</v>
      </c>
      <c r="H115" s="1"/>
      <c r="I115" s="62"/>
      <c r="J115" s="5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69" t="s">
        <v>53</v>
      </c>
      <c r="C116" s="70">
        <v>0</v>
      </c>
      <c r="D116" s="71" t="e">
        <f t="shared" si="15"/>
        <v>#DIV/0!</v>
      </c>
      <c r="E116" s="72">
        <v>0</v>
      </c>
      <c r="F116" s="71" t="e">
        <f t="shared" si="16"/>
        <v>#DIV/0!</v>
      </c>
      <c r="G116" s="72">
        <v>0</v>
      </c>
      <c r="H116" s="1"/>
      <c r="I116" s="62"/>
      <c r="J116" s="5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73" t="s">
        <v>53</v>
      </c>
      <c r="C117" s="80">
        <v>0</v>
      </c>
      <c r="D117" s="71" t="e">
        <f t="shared" si="15"/>
        <v>#DIV/0!</v>
      </c>
      <c r="E117" s="81">
        <v>0</v>
      </c>
      <c r="F117" s="71" t="e">
        <f t="shared" si="16"/>
        <v>#DIV/0!</v>
      </c>
      <c r="G117" s="81">
        <v>0</v>
      </c>
      <c r="H117" s="1"/>
      <c r="I117" s="62"/>
      <c r="J117" s="5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74" t="s">
        <v>47</v>
      </c>
      <c r="C118" s="75">
        <f>SUM(C109:C117)</f>
        <v>0</v>
      </c>
      <c r="D118" s="75" t="e">
        <f t="shared" si="15"/>
        <v>#DIV/0!</v>
      </c>
      <c r="E118" s="75">
        <f>SUM(E109:E117)</f>
        <v>0</v>
      </c>
      <c r="F118" s="75" t="e">
        <f t="shared" si="16"/>
        <v>#DIV/0!</v>
      </c>
      <c r="G118" s="75">
        <f>SUM(G109:G117)</f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82" t="s">
        <v>93</v>
      </c>
      <c r="C119" s="91">
        <f>C64+C76+C87+C100+C107+C118</f>
        <v>0</v>
      </c>
      <c r="D119" s="91" t="e">
        <f t="shared" si="15"/>
        <v>#DIV/0!</v>
      </c>
      <c r="E119" s="91">
        <f>E64+E76+E87+E100+E107+E118</f>
        <v>0</v>
      </c>
      <c r="F119" s="91" t="e">
        <f t="shared" si="16"/>
        <v>#DIV/0!</v>
      </c>
      <c r="G119" s="91">
        <f>G64+G76+G87+G100+G107+G118</f>
        <v>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92"/>
      <c r="C120" s="93"/>
      <c r="D120" s="93"/>
      <c r="E120" s="93"/>
      <c r="F120" s="93"/>
      <c r="G120" s="93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82" t="s">
        <v>94</v>
      </c>
      <c r="C121" s="83">
        <f>C44+C53+C64+C76+C87+C100+C107+C118</f>
        <v>0</v>
      </c>
      <c r="D121" s="94" t="e">
        <f>C121/unit</f>
        <v>#DIV/0!</v>
      </c>
      <c r="E121" s="83">
        <f>E44+E53+E64+E76+E87+E100+E107+E118</f>
        <v>0</v>
      </c>
      <c r="F121" s="94" t="e">
        <f>E121/unit</f>
        <v>#DIV/0!</v>
      </c>
      <c r="G121" s="83">
        <f>G44+G53+G64+G76+G87+G100+G107+G118</f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20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258" t="s">
        <v>95</v>
      </c>
      <c r="C123" s="259"/>
      <c r="D123" s="259"/>
      <c r="E123" s="259"/>
      <c r="F123" s="259"/>
      <c r="G123" s="259"/>
      <c r="H123" s="259"/>
      <c r="I123" s="259"/>
      <c r="J123" s="260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20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95" t="s">
        <v>96</v>
      </c>
      <c r="C125" s="96">
        <v>0.04</v>
      </c>
      <c r="D125" s="97">
        <v>0.09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98" t="s">
        <v>97</v>
      </c>
      <c r="C126" s="99">
        <v>0</v>
      </c>
      <c r="D126" s="100">
        <v>0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01" t="s">
        <v>98</v>
      </c>
      <c r="C127" s="102">
        <v>0</v>
      </c>
      <c r="D127" s="103">
        <v>0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98" t="s">
        <v>99</v>
      </c>
      <c r="C128" s="104">
        <f t="shared" ref="C128:D128" si="17">C126*C127</f>
        <v>0</v>
      </c>
      <c r="D128" s="105">
        <f t="shared" si="17"/>
        <v>0</v>
      </c>
      <c r="E128" s="5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06" t="s">
        <v>100</v>
      </c>
      <c r="C129" s="107">
        <f>IF(G129="Yes",C128*1.3,C128)</f>
        <v>0</v>
      </c>
      <c r="D129" s="108">
        <f>IF(G129="Yes",D128*1.3,D128)</f>
        <v>0</v>
      </c>
      <c r="E129" s="1"/>
      <c r="F129" s="261" t="s">
        <v>101</v>
      </c>
      <c r="G129" s="109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06" t="s">
        <v>102</v>
      </c>
      <c r="C130" s="110">
        <v>0</v>
      </c>
      <c r="D130" s="111">
        <v>0</v>
      </c>
      <c r="E130" s="1"/>
      <c r="F130" s="26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01" t="s">
        <v>103</v>
      </c>
      <c r="C131" s="112">
        <f t="shared" ref="C131:D131" si="18">C129*C130</f>
        <v>0</v>
      </c>
      <c r="D131" s="113">
        <f t="shared" si="18"/>
        <v>0</v>
      </c>
      <c r="E131" s="1"/>
      <c r="F131" s="26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98" t="s">
        <v>104</v>
      </c>
      <c r="C132" s="104">
        <f t="shared" ref="C132:D132" si="19">C131*10</f>
        <v>0</v>
      </c>
      <c r="D132" s="105">
        <f t="shared" si="19"/>
        <v>0</v>
      </c>
      <c r="E132" s="1"/>
      <c r="F132" s="26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14" t="s">
        <v>105</v>
      </c>
      <c r="C133" s="70">
        <v>0</v>
      </c>
      <c r="D133" s="70">
        <v>0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15" t="s">
        <v>106</v>
      </c>
      <c r="C134" s="116">
        <f t="shared" ref="C134:D134" si="20">C132*C133</f>
        <v>0</v>
      </c>
      <c r="D134" s="117">
        <f t="shared" si="20"/>
        <v>0</v>
      </c>
      <c r="E134" s="118" t="s">
        <v>107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123:J123"/>
    <mergeCell ref="F129:F132"/>
    <mergeCell ref="B2:G2"/>
    <mergeCell ref="B4:C4"/>
    <mergeCell ref="D4:E4"/>
    <mergeCell ref="B17:G17"/>
    <mergeCell ref="B36:G36"/>
  </mergeCells>
  <dataValidations count="1">
    <dataValidation type="list" allowBlank="1" showErrorMessage="1" sqref="C31" xr:uid="{00000000-0002-0000-0000-000000000000}">
      <formula1>"Hard Debt,Soft Debt,Other"</formula1>
    </dataValidation>
  </dataValidation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1000000}">
          <x14:formula1>
            <xm:f>'Data Validation'!$D$3:$D$9</xm:f>
          </x14:formula1>
          <xm:sqref>C20:C29</xm:sqref>
        </x14:dataValidation>
        <x14:dataValidation type="list" allowBlank="1" showErrorMessage="1" xr:uid="{00000000-0002-0000-0000-000002000000}">
          <x14:formula1>
            <xm:f>'Data Validation'!$B$3:$B$4</xm:f>
          </x14:formula1>
          <xm:sqref>G129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25" defaultRowHeight="15" customHeight="1" x14ac:dyDescent="0.2"/>
  <cols>
    <col min="1" max="1" width="2.625" customWidth="1"/>
    <col min="2" max="2" width="32.25" customWidth="1"/>
    <col min="3" max="3" width="13.5" customWidth="1"/>
    <col min="4" max="6" width="13.375" customWidth="1"/>
    <col min="7" max="7" width="12.75" customWidth="1"/>
    <col min="8" max="8" width="12.125" customWidth="1"/>
    <col min="9" max="11" width="13.375" customWidth="1"/>
    <col min="12" max="26" width="8" customWidth="1"/>
  </cols>
  <sheetData>
    <row r="1" spans="1:26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3">
      <c r="A2" s="1"/>
      <c r="B2" s="264" t="s">
        <v>108</v>
      </c>
      <c r="C2" s="259"/>
      <c r="D2" s="259"/>
      <c r="E2" s="259"/>
      <c r="F2" s="259"/>
      <c r="G2" s="259"/>
      <c r="H2" s="260"/>
      <c r="I2" s="119"/>
      <c r="J2" s="11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"/>
      <c r="B3" s="120"/>
      <c r="C3" s="120"/>
      <c r="D3" s="120"/>
      <c r="E3" s="120"/>
      <c r="F3" s="120"/>
      <c r="G3" s="120"/>
      <c r="H3" s="120"/>
      <c r="I3" s="119"/>
      <c r="J3" s="11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"/>
      <c r="B4" s="121" t="s">
        <v>109</v>
      </c>
      <c r="C4" s="122">
        <v>0</v>
      </c>
      <c r="D4" s="120"/>
      <c r="E4" s="120"/>
      <c r="F4" s="120"/>
      <c r="G4" s="4" t="s">
        <v>1</v>
      </c>
      <c r="H4" s="4"/>
      <c r="I4" s="119"/>
      <c r="J4" s="11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"/>
      <c r="B5" s="123" t="s">
        <v>110</v>
      </c>
      <c r="C5" s="124">
        <v>0</v>
      </c>
      <c r="D5" s="120"/>
      <c r="E5" s="120"/>
      <c r="F5" s="120"/>
      <c r="G5" s="120"/>
      <c r="H5" s="120"/>
      <c r="I5" s="119"/>
      <c r="J5" s="11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"/>
      <c r="B6" s="125" t="s">
        <v>111</v>
      </c>
      <c r="C6" s="126">
        <f>C4-C5</f>
        <v>0</v>
      </c>
      <c r="D6" s="120"/>
      <c r="E6" s="120"/>
      <c r="F6" s="120"/>
      <c r="G6" s="120"/>
      <c r="H6" s="120"/>
      <c r="I6" s="119"/>
      <c r="J6" s="11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4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"/>
      <c r="B8" s="268" t="s">
        <v>112</v>
      </c>
      <c r="C8" s="259"/>
      <c r="D8" s="259"/>
      <c r="E8" s="259"/>
      <c r="F8" s="259"/>
      <c r="G8" s="259"/>
      <c r="H8" s="26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"/>
      <c r="B10" s="119" t="s">
        <v>113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5" customHeight="1" x14ac:dyDescent="0.25">
      <c r="A12" s="1"/>
      <c r="B12" s="127" t="s">
        <v>114</v>
      </c>
      <c r="C12" s="128" t="s">
        <v>115</v>
      </c>
      <c r="D12" s="128" t="s">
        <v>116</v>
      </c>
      <c r="E12" s="128" t="s">
        <v>117</v>
      </c>
      <c r="F12" s="128" t="s">
        <v>118</v>
      </c>
      <c r="G12" s="129" t="s">
        <v>119</v>
      </c>
      <c r="H12" s="130" t="s">
        <v>120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>
        <v>1</v>
      </c>
      <c r="B13" s="33" t="s">
        <v>121</v>
      </c>
      <c r="C13" s="131">
        <v>0</v>
      </c>
      <c r="D13" s="131">
        <v>0</v>
      </c>
      <c r="E13" s="99">
        <v>0</v>
      </c>
      <c r="F13" s="99">
        <v>0</v>
      </c>
      <c r="G13" s="132">
        <f t="shared" ref="G13:G37" si="0">E13+F13</f>
        <v>0</v>
      </c>
      <c r="H13" s="133">
        <f t="shared" ref="H13:H37" si="1">C13*G13*12</f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>
        <v>2</v>
      </c>
      <c r="B14" s="134" t="s">
        <v>122</v>
      </c>
      <c r="C14" s="135">
        <v>0</v>
      </c>
      <c r="D14" s="135">
        <v>0</v>
      </c>
      <c r="E14" s="70">
        <v>0</v>
      </c>
      <c r="F14" s="70">
        <v>0</v>
      </c>
      <c r="G14" s="136">
        <f t="shared" si="0"/>
        <v>0</v>
      </c>
      <c r="H14" s="133">
        <f t="shared" si="1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>
        <v>3</v>
      </c>
      <c r="B15" s="134" t="s">
        <v>123</v>
      </c>
      <c r="C15" s="135">
        <v>0</v>
      </c>
      <c r="D15" s="135">
        <v>0</v>
      </c>
      <c r="E15" s="70">
        <v>0</v>
      </c>
      <c r="F15" s="70">
        <v>0</v>
      </c>
      <c r="G15" s="136">
        <f t="shared" si="0"/>
        <v>0</v>
      </c>
      <c r="H15" s="133">
        <f t="shared" si="1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>
        <v>4</v>
      </c>
      <c r="B16" s="134" t="s">
        <v>124</v>
      </c>
      <c r="C16" s="135">
        <v>0</v>
      </c>
      <c r="D16" s="135">
        <v>0</v>
      </c>
      <c r="E16" s="70">
        <v>0</v>
      </c>
      <c r="F16" s="70">
        <v>0</v>
      </c>
      <c r="G16" s="136">
        <f t="shared" si="0"/>
        <v>0</v>
      </c>
      <c r="H16" s="133">
        <f t="shared" si="1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>
        <v>5</v>
      </c>
      <c r="B17" s="134" t="s">
        <v>125</v>
      </c>
      <c r="C17" s="135">
        <v>0</v>
      </c>
      <c r="D17" s="135">
        <v>0</v>
      </c>
      <c r="E17" s="70">
        <v>0</v>
      </c>
      <c r="F17" s="70">
        <v>0</v>
      </c>
      <c r="G17" s="136">
        <f t="shared" si="0"/>
        <v>0</v>
      </c>
      <c r="H17" s="133">
        <f t="shared" si="1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>
        <v>6</v>
      </c>
      <c r="B18" s="134" t="s">
        <v>126</v>
      </c>
      <c r="C18" s="135">
        <v>0</v>
      </c>
      <c r="D18" s="135">
        <v>0</v>
      </c>
      <c r="E18" s="70">
        <v>0</v>
      </c>
      <c r="F18" s="70">
        <v>0</v>
      </c>
      <c r="G18" s="136">
        <f t="shared" si="0"/>
        <v>0</v>
      </c>
      <c r="H18" s="133">
        <f t="shared" si="1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>
        <v>7</v>
      </c>
      <c r="B19" s="134" t="s">
        <v>127</v>
      </c>
      <c r="C19" s="135">
        <v>0</v>
      </c>
      <c r="D19" s="135">
        <v>0</v>
      </c>
      <c r="E19" s="70">
        <v>0</v>
      </c>
      <c r="F19" s="70">
        <v>0</v>
      </c>
      <c r="G19" s="136">
        <f t="shared" si="0"/>
        <v>0</v>
      </c>
      <c r="H19" s="133">
        <f t="shared" si="1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>
        <v>8</v>
      </c>
      <c r="B20" s="134" t="s">
        <v>128</v>
      </c>
      <c r="C20" s="135">
        <v>0</v>
      </c>
      <c r="D20" s="135">
        <v>0</v>
      </c>
      <c r="E20" s="70">
        <v>0</v>
      </c>
      <c r="F20" s="70">
        <v>0</v>
      </c>
      <c r="G20" s="136">
        <f t="shared" si="0"/>
        <v>0</v>
      </c>
      <c r="H20" s="133">
        <f t="shared" si="1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>
        <v>9</v>
      </c>
      <c r="B21" s="134" t="s">
        <v>129</v>
      </c>
      <c r="C21" s="135">
        <v>0</v>
      </c>
      <c r="D21" s="137">
        <v>0</v>
      </c>
      <c r="E21" s="80">
        <v>0</v>
      </c>
      <c r="F21" s="80">
        <v>0</v>
      </c>
      <c r="G21" s="138">
        <f t="shared" si="0"/>
        <v>0</v>
      </c>
      <c r="H21" s="133">
        <f t="shared" si="1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>
        <v>10</v>
      </c>
      <c r="B22" s="134" t="s">
        <v>130</v>
      </c>
      <c r="C22" s="135">
        <v>0</v>
      </c>
      <c r="D22" s="135"/>
      <c r="E22" s="70">
        <v>0</v>
      </c>
      <c r="F22" s="70">
        <v>0</v>
      </c>
      <c r="G22" s="136">
        <f t="shared" si="0"/>
        <v>0</v>
      </c>
      <c r="H22" s="133">
        <f t="shared" si="1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1">
        <v>11</v>
      </c>
      <c r="B23" s="134" t="s">
        <v>131</v>
      </c>
      <c r="C23" s="135">
        <v>0</v>
      </c>
      <c r="D23" s="135"/>
      <c r="E23" s="135">
        <v>0</v>
      </c>
      <c r="F23" s="135">
        <v>0</v>
      </c>
      <c r="G23" s="107">
        <f t="shared" si="0"/>
        <v>0</v>
      </c>
      <c r="H23" s="139">
        <f t="shared" si="1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hidden="1" customHeight="1" x14ac:dyDescent="0.25">
      <c r="A24" s="1">
        <v>12</v>
      </c>
      <c r="B24" s="134" t="s">
        <v>132</v>
      </c>
      <c r="C24" s="135">
        <v>0</v>
      </c>
      <c r="D24" s="135"/>
      <c r="E24" s="135">
        <v>0</v>
      </c>
      <c r="F24" s="135">
        <v>0</v>
      </c>
      <c r="G24" s="107">
        <f t="shared" si="0"/>
        <v>0</v>
      </c>
      <c r="H24" s="139">
        <f t="shared" si="1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hidden="1" customHeight="1" x14ac:dyDescent="0.25">
      <c r="A25" s="1">
        <v>13</v>
      </c>
      <c r="B25" s="134" t="s">
        <v>133</v>
      </c>
      <c r="C25" s="135">
        <v>0</v>
      </c>
      <c r="D25" s="135"/>
      <c r="E25" s="135">
        <v>0</v>
      </c>
      <c r="F25" s="135">
        <v>0</v>
      </c>
      <c r="G25" s="107">
        <f t="shared" si="0"/>
        <v>0</v>
      </c>
      <c r="H25" s="139">
        <f t="shared" si="1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hidden="1" customHeight="1" x14ac:dyDescent="0.25">
      <c r="A26" s="1">
        <v>14</v>
      </c>
      <c r="B26" s="134" t="s">
        <v>134</v>
      </c>
      <c r="C26" s="135">
        <v>0</v>
      </c>
      <c r="D26" s="135"/>
      <c r="E26" s="135">
        <v>0</v>
      </c>
      <c r="F26" s="135">
        <v>0</v>
      </c>
      <c r="G26" s="107">
        <f t="shared" si="0"/>
        <v>0</v>
      </c>
      <c r="H26" s="139">
        <f t="shared" si="1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1">
        <v>15</v>
      </c>
      <c r="B27" s="134" t="s">
        <v>135</v>
      </c>
      <c r="C27" s="135">
        <v>0</v>
      </c>
      <c r="D27" s="135"/>
      <c r="E27" s="135">
        <v>0</v>
      </c>
      <c r="F27" s="135">
        <v>0</v>
      </c>
      <c r="G27" s="107">
        <f t="shared" si="0"/>
        <v>0</v>
      </c>
      <c r="H27" s="139">
        <f t="shared" si="1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1">
        <v>16</v>
      </c>
      <c r="B28" s="134" t="s">
        <v>136</v>
      </c>
      <c r="C28" s="135">
        <v>0</v>
      </c>
      <c r="D28" s="135"/>
      <c r="E28" s="135">
        <v>0</v>
      </c>
      <c r="F28" s="135">
        <v>0</v>
      </c>
      <c r="G28" s="107">
        <f t="shared" si="0"/>
        <v>0</v>
      </c>
      <c r="H28" s="139">
        <f t="shared" si="1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25">
      <c r="A29" s="1">
        <v>17</v>
      </c>
      <c r="B29" s="134" t="s">
        <v>137</v>
      </c>
      <c r="C29" s="135">
        <v>0</v>
      </c>
      <c r="D29" s="135"/>
      <c r="E29" s="135">
        <v>0</v>
      </c>
      <c r="F29" s="135">
        <v>0</v>
      </c>
      <c r="G29" s="107">
        <f t="shared" si="0"/>
        <v>0</v>
      </c>
      <c r="H29" s="139">
        <f t="shared" si="1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25">
      <c r="A30" s="1">
        <v>18</v>
      </c>
      <c r="B30" s="134" t="s">
        <v>138</v>
      </c>
      <c r="C30" s="135">
        <v>0</v>
      </c>
      <c r="D30" s="135"/>
      <c r="E30" s="135">
        <v>0</v>
      </c>
      <c r="F30" s="135">
        <v>0</v>
      </c>
      <c r="G30" s="107">
        <f t="shared" si="0"/>
        <v>0</v>
      </c>
      <c r="H30" s="139">
        <f t="shared" si="1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1">
        <v>19</v>
      </c>
      <c r="B31" s="134" t="s">
        <v>139</v>
      </c>
      <c r="C31" s="135">
        <v>0</v>
      </c>
      <c r="D31" s="135"/>
      <c r="E31" s="135">
        <v>0</v>
      </c>
      <c r="F31" s="135">
        <v>0</v>
      </c>
      <c r="G31" s="107">
        <f t="shared" si="0"/>
        <v>0</v>
      </c>
      <c r="H31" s="139">
        <f t="shared" si="1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customHeight="1" x14ac:dyDescent="0.25">
      <c r="A32" s="1">
        <v>20</v>
      </c>
      <c r="B32" s="134" t="s">
        <v>140</v>
      </c>
      <c r="C32" s="135">
        <v>0</v>
      </c>
      <c r="D32" s="135"/>
      <c r="E32" s="135">
        <v>0</v>
      </c>
      <c r="F32" s="135">
        <v>0</v>
      </c>
      <c r="G32" s="107">
        <f t="shared" si="0"/>
        <v>0</v>
      </c>
      <c r="H32" s="139">
        <f t="shared" si="1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">
        <v>21</v>
      </c>
      <c r="B33" s="134" t="s">
        <v>141</v>
      </c>
      <c r="C33" s="135">
        <v>0</v>
      </c>
      <c r="D33" s="135"/>
      <c r="E33" s="135">
        <v>0</v>
      </c>
      <c r="F33" s="135">
        <v>0</v>
      </c>
      <c r="G33" s="107">
        <f t="shared" si="0"/>
        <v>0</v>
      </c>
      <c r="H33" s="139">
        <f t="shared" si="1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1">
        <v>22</v>
      </c>
      <c r="B34" s="134" t="s">
        <v>142</v>
      </c>
      <c r="C34" s="135">
        <v>0</v>
      </c>
      <c r="D34" s="135"/>
      <c r="E34" s="135">
        <v>0</v>
      </c>
      <c r="F34" s="135">
        <v>0</v>
      </c>
      <c r="G34" s="107">
        <f t="shared" si="0"/>
        <v>0</v>
      </c>
      <c r="H34" s="139">
        <f t="shared" si="1"/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25">
      <c r="A35" s="1">
        <v>23</v>
      </c>
      <c r="B35" s="134" t="s">
        <v>143</v>
      </c>
      <c r="C35" s="135">
        <v>0</v>
      </c>
      <c r="D35" s="135"/>
      <c r="E35" s="135">
        <v>0</v>
      </c>
      <c r="F35" s="135">
        <v>0</v>
      </c>
      <c r="G35" s="107">
        <f t="shared" si="0"/>
        <v>0</v>
      </c>
      <c r="H35" s="139">
        <f t="shared" si="1"/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25">
      <c r="A36" s="1">
        <v>24</v>
      </c>
      <c r="B36" s="134" t="s">
        <v>144</v>
      </c>
      <c r="C36" s="135">
        <v>0</v>
      </c>
      <c r="D36" s="135"/>
      <c r="E36" s="135">
        <v>0</v>
      </c>
      <c r="F36" s="135">
        <v>0</v>
      </c>
      <c r="G36" s="107">
        <f t="shared" si="0"/>
        <v>0</v>
      </c>
      <c r="H36" s="139">
        <f t="shared" si="1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 x14ac:dyDescent="0.25">
      <c r="A37" s="1">
        <v>25</v>
      </c>
      <c r="B37" s="134" t="s">
        <v>145</v>
      </c>
      <c r="C37" s="137">
        <v>0</v>
      </c>
      <c r="D37" s="137"/>
      <c r="E37" s="137">
        <v>0</v>
      </c>
      <c r="F37" s="137">
        <v>0</v>
      </c>
      <c r="G37" s="140">
        <f t="shared" si="0"/>
        <v>0</v>
      </c>
      <c r="H37" s="139">
        <f t="shared" si="1"/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41" t="s">
        <v>146</v>
      </c>
      <c r="C38" s="142">
        <f>SUM(C13:C37)</f>
        <v>0</v>
      </c>
      <c r="D38" s="143"/>
      <c r="E38" s="143"/>
      <c r="F38" s="143"/>
      <c r="G38" s="144" t="s">
        <v>147</v>
      </c>
      <c r="H38" s="145">
        <f>SUM(H13:H37)</f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46"/>
      <c r="C39" s="53" t="s">
        <v>148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47" t="s">
        <v>149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4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27" t="s">
        <v>150</v>
      </c>
      <c r="C42" s="128" t="s">
        <v>151</v>
      </c>
      <c r="D42" s="128" t="s">
        <v>152</v>
      </c>
      <c r="E42" s="128" t="s">
        <v>153</v>
      </c>
      <c r="F42" s="128" t="s">
        <v>154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>
        <v>1</v>
      </c>
      <c r="B43" s="33" t="s">
        <v>155</v>
      </c>
      <c r="C43" s="131">
        <v>0</v>
      </c>
      <c r="D43" s="99">
        <v>0</v>
      </c>
      <c r="E43" s="132">
        <f t="shared" ref="E43:E47" si="2">C43*D43</f>
        <v>0</v>
      </c>
      <c r="F43" s="132">
        <f t="shared" ref="F43:F47" si="3">E43*12</f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>
        <v>2</v>
      </c>
      <c r="B44" s="148" t="s">
        <v>156</v>
      </c>
      <c r="C44" s="135"/>
      <c r="D44" s="70"/>
      <c r="E44" s="136">
        <f t="shared" si="2"/>
        <v>0</v>
      </c>
      <c r="F44" s="136">
        <f t="shared" si="3"/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>
        <v>3</v>
      </c>
      <c r="B45" s="149" t="s">
        <v>157</v>
      </c>
      <c r="C45" s="135"/>
      <c r="D45" s="70"/>
      <c r="E45" s="136">
        <f t="shared" si="2"/>
        <v>0</v>
      </c>
      <c r="F45" s="136">
        <f t="shared" si="3"/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>
        <v>4</v>
      </c>
      <c r="B46" s="148" t="s">
        <v>158</v>
      </c>
      <c r="C46" s="135"/>
      <c r="D46" s="70"/>
      <c r="E46" s="136">
        <f t="shared" si="2"/>
        <v>0</v>
      </c>
      <c r="F46" s="136">
        <f t="shared" si="3"/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>
        <v>5</v>
      </c>
      <c r="B47" s="150" t="s">
        <v>159</v>
      </c>
      <c r="C47" s="151"/>
      <c r="D47" s="152"/>
      <c r="E47" s="153">
        <f t="shared" si="2"/>
        <v>0</v>
      </c>
      <c r="F47" s="153">
        <f t="shared" si="3"/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46"/>
      <c r="C48" s="1"/>
      <c r="D48" s="1"/>
      <c r="E48" s="48" t="s">
        <v>160</v>
      </c>
      <c r="F48" s="154">
        <f>SUM(F43:F47)</f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47" t="s">
        <v>161</v>
      </c>
      <c r="C49" s="1"/>
      <c r="D49" s="1"/>
      <c r="E49" s="48"/>
      <c r="F49" s="15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47"/>
      <c r="C50" s="1"/>
      <c r="D50" s="1"/>
      <c r="E50" s="48"/>
      <c r="F50" s="15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27" t="s">
        <v>162</v>
      </c>
      <c r="C51" s="127" t="s">
        <v>163</v>
      </c>
      <c r="D51" s="127" t="s">
        <v>164</v>
      </c>
      <c r="E51" s="127" t="s">
        <v>165</v>
      </c>
      <c r="F51" s="156" t="s">
        <v>117</v>
      </c>
      <c r="G51" s="156" t="s">
        <v>120</v>
      </c>
      <c r="H51" s="127" t="s">
        <v>166</v>
      </c>
      <c r="I51" s="127" t="s">
        <v>167</v>
      </c>
      <c r="J51" s="127" t="s">
        <v>168</v>
      </c>
      <c r="K51" s="156" t="s">
        <v>154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>
        <v>1</v>
      </c>
      <c r="B52" s="33" t="s">
        <v>169</v>
      </c>
      <c r="C52" s="33"/>
      <c r="D52" s="157"/>
      <c r="E52" s="158"/>
      <c r="F52" s="71">
        <f t="shared" ref="F52:F61" si="4">G52/12</f>
        <v>0</v>
      </c>
      <c r="G52" s="71">
        <f t="shared" ref="G52:G61" si="5">E52*D52</f>
        <v>0</v>
      </c>
      <c r="H52" s="159"/>
      <c r="I52" s="160"/>
      <c r="J52" s="161"/>
      <c r="K52" s="37">
        <f t="shared" ref="K52:K61" si="6">(H52*D52)+(I52*D52)+(J52*D52)+G52</f>
        <v>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>
        <v>2</v>
      </c>
      <c r="B53" s="134" t="s">
        <v>170</v>
      </c>
      <c r="C53" s="134"/>
      <c r="D53" s="162"/>
      <c r="E53" s="72"/>
      <c r="F53" s="71">
        <f t="shared" si="4"/>
        <v>0</v>
      </c>
      <c r="G53" s="71">
        <f t="shared" si="5"/>
        <v>0</v>
      </c>
      <c r="H53" s="163"/>
      <c r="I53" s="164"/>
      <c r="J53" s="165"/>
      <c r="K53" s="37">
        <f t="shared" si="6"/>
        <v>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>
        <v>3</v>
      </c>
      <c r="B54" s="134" t="s">
        <v>171</v>
      </c>
      <c r="C54" s="134"/>
      <c r="D54" s="162"/>
      <c r="E54" s="72"/>
      <c r="F54" s="71">
        <f t="shared" si="4"/>
        <v>0</v>
      </c>
      <c r="G54" s="71">
        <f t="shared" si="5"/>
        <v>0</v>
      </c>
      <c r="H54" s="163"/>
      <c r="I54" s="164"/>
      <c r="J54" s="165"/>
      <c r="K54" s="37">
        <f t="shared" si="6"/>
        <v>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>
        <v>4</v>
      </c>
      <c r="B55" s="134" t="s">
        <v>172</v>
      </c>
      <c r="C55" s="134"/>
      <c r="D55" s="162"/>
      <c r="E55" s="72"/>
      <c r="F55" s="71">
        <f t="shared" si="4"/>
        <v>0</v>
      </c>
      <c r="G55" s="71">
        <f t="shared" si="5"/>
        <v>0</v>
      </c>
      <c r="H55" s="163"/>
      <c r="I55" s="164"/>
      <c r="J55" s="165"/>
      <c r="K55" s="37">
        <f t="shared" si="6"/>
        <v>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>
        <v>5</v>
      </c>
      <c r="B56" s="134" t="s">
        <v>173</v>
      </c>
      <c r="C56" s="134"/>
      <c r="D56" s="162"/>
      <c r="E56" s="72"/>
      <c r="F56" s="71">
        <f t="shared" si="4"/>
        <v>0</v>
      </c>
      <c r="G56" s="71">
        <f t="shared" si="5"/>
        <v>0</v>
      </c>
      <c r="H56" s="163"/>
      <c r="I56" s="164"/>
      <c r="J56" s="165"/>
      <c r="K56" s="37">
        <f t="shared" si="6"/>
        <v>0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>
        <v>6</v>
      </c>
      <c r="B57" s="134" t="s">
        <v>174</v>
      </c>
      <c r="C57" s="134"/>
      <c r="D57" s="162"/>
      <c r="E57" s="72"/>
      <c r="F57" s="71">
        <f t="shared" si="4"/>
        <v>0</v>
      </c>
      <c r="G57" s="71">
        <f t="shared" si="5"/>
        <v>0</v>
      </c>
      <c r="H57" s="163"/>
      <c r="I57" s="164"/>
      <c r="J57" s="165"/>
      <c r="K57" s="37">
        <f t="shared" si="6"/>
        <v>0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>
        <v>7</v>
      </c>
      <c r="B58" s="134" t="s">
        <v>175</v>
      </c>
      <c r="C58" s="134"/>
      <c r="D58" s="162"/>
      <c r="E58" s="72"/>
      <c r="F58" s="71">
        <f t="shared" si="4"/>
        <v>0</v>
      </c>
      <c r="G58" s="71">
        <f t="shared" si="5"/>
        <v>0</v>
      </c>
      <c r="H58" s="163"/>
      <c r="I58" s="164"/>
      <c r="J58" s="165"/>
      <c r="K58" s="37">
        <f t="shared" si="6"/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>
        <v>8</v>
      </c>
      <c r="B59" s="134" t="s">
        <v>176</v>
      </c>
      <c r="C59" s="134"/>
      <c r="D59" s="162"/>
      <c r="E59" s="72"/>
      <c r="F59" s="71">
        <f t="shared" si="4"/>
        <v>0</v>
      </c>
      <c r="G59" s="71">
        <f t="shared" si="5"/>
        <v>0</v>
      </c>
      <c r="H59" s="163"/>
      <c r="I59" s="164"/>
      <c r="J59" s="165"/>
      <c r="K59" s="37">
        <f t="shared" si="6"/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>
        <v>9</v>
      </c>
      <c r="B60" s="134" t="s">
        <v>177</v>
      </c>
      <c r="C60" s="134"/>
      <c r="D60" s="162"/>
      <c r="E60" s="72"/>
      <c r="F60" s="71">
        <f t="shared" si="4"/>
        <v>0</v>
      </c>
      <c r="G60" s="71">
        <f t="shared" si="5"/>
        <v>0</v>
      </c>
      <c r="H60" s="163"/>
      <c r="I60" s="164"/>
      <c r="J60" s="165"/>
      <c r="K60" s="37">
        <f t="shared" si="6"/>
        <v>0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66">
        <v>10</v>
      </c>
      <c r="B61" s="167" t="s">
        <v>178</v>
      </c>
      <c r="C61" s="168"/>
      <c r="D61" s="169"/>
      <c r="E61" s="170"/>
      <c r="F61" s="171">
        <f t="shared" si="4"/>
        <v>0</v>
      </c>
      <c r="G61" s="171">
        <f t="shared" si="5"/>
        <v>0</v>
      </c>
      <c r="H61" s="170"/>
      <c r="I61" s="170"/>
      <c r="J61" s="172"/>
      <c r="K61" s="173">
        <f t="shared" si="6"/>
        <v>0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46"/>
      <c r="C62" s="1"/>
      <c r="D62" s="1"/>
      <c r="E62" s="48"/>
      <c r="F62" s="155"/>
      <c r="G62" s="1"/>
      <c r="H62" s="1"/>
      <c r="I62" s="1"/>
      <c r="J62" s="174" t="s">
        <v>179</v>
      </c>
      <c r="K62" s="76">
        <f>SUM(K52:K61)</f>
        <v>0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47" t="s">
        <v>180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66"/>
      <c r="B64" s="1"/>
      <c r="C64" s="17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66"/>
      <c r="B65" s="176" t="s">
        <v>147</v>
      </c>
      <c r="C65" s="177"/>
      <c r="D65" s="37">
        <f>H38</f>
        <v>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66"/>
      <c r="B66" s="178" t="s">
        <v>181</v>
      </c>
      <c r="C66" s="179">
        <v>0</v>
      </c>
      <c r="D66" s="180">
        <f>D65*-C66</f>
        <v>0</v>
      </c>
      <c r="E66" s="53" t="s">
        <v>182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46"/>
      <c r="C67" s="2" t="s">
        <v>183</v>
      </c>
      <c r="D67" s="181">
        <f>SUM(D65:D66)</f>
        <v>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4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82" t="s">
        <v>179</v>
      </c>
      <c r="C69" s="177"/>
      <c r="D69" s="37">
        <f>K62</f>
        <v>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78" t="s">
        <v>184</v>
      </c>
      <c r="C70" s="179">
        <v>0</v>
      </c>
      <c r="D70" s="180">
        <f>D69*-C70</f>
        <v>0</v>
      </c>
      <c r="E70" s="53" t="s">
        <v>182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46"/>
      <c r="C71" s="2" t="s">
        <v>185</v>
      </c>
      <c r="D71" s="181">
        <f>SUM(D69:D70)</f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46"/>
      <c r="C72" s="2"/>
      <c r="D72" s="5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46"/>
      <c r="C73" s="2" t="s">
        <v>160</v>
      </c>
      <c r="D73" s="183">
        <f>F48</f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4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15"/>
      <c r="C75" s="184" t="s">
        <v>186</v>
      </c>
      <c r="D75" s="185">
        <f>D67+D71+D73</f>
        <v>0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268" t="s">
        <v>187</v>
      </c>
      <c r="C78" s="259"/>
      <c r="D78" s="259"/>
      <c r="E78" s="259"/>
      <c r="F78" s="259"/>
      <c r="G78" s="259"/>
      <c r="H78" s="26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86"/>
      <c r="C80" s="187"/>
      <c r="D80" s="187"/>
      <c r="E80" s="18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88" t="s">
        <v>188</v>
      </c>
      <c r="C81" s="189" t="s">
        <v>189</v>
      </c>
      <c r="D81" s="189" t="s">
        <v>190</v>
      </c>
      <c r="E81" s="189" t="s">
        <v>191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46" t="s">
        <v>192</v>
      </c>
      <c r="C82" s="190">
        <v>0</v>
      </c>
      <c r="D82" s="104" t="e">
        <f t="shared" ref="D82:D88" si="7">C82/unit</f>
        <v>#DIV/0!</v>
      </c>
      <c r="E82" s="191" t="e">
        <f t="shared" ref="E82:E88" si="8">C82/egi</f>
        <v>#DIV/0!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46" t="s">
        <v>193</v>
      </c>
      <c r="C83" s="70">
        <v>0</v>
      </c>
      <c r="D83" s="104" t="e">
        <f t="shared" si="7"/>
        <v>#DIV/0!</v>
      </c>
      <c r="E83" s="191" t="e">
        <f t="shared" si="8"/>
        <v>#DIV/0!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46" t="s">
        <v>194</v>
      </c>
      <c r="C84" s="70">
        <v>0</v>
      </c>
      <c r="D84" s="104" t="e">
        <f t="shared" si="7"/>
        <v>#DIV/0!</v>
      </c>
      <c r="E84" s="191" t="e">
        <f t="shared" si="8"/>
        <v>#DIV/0!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46" t="s">
        <v>195</v>
      </c>
      <c r="C85" s="70">
        <v>0</v>
      </c>
      <c r="D85" s="104" t="e">
        <f t="shared" si="7"/>
        <v>#DIV/0!</v>
      </c>
      <c r="E85" s="191" t="e">
        <f t="shared" si="8"/>
        <v>#DIV/0!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46" t="s">
        <v>196</v>
      </c>
      <c r="C86" s="70">
        <v>0</v>
      </c>
      <c r="D86" s="104" t="e">
        <f t="shared" si="7"/>
        <v>#DIV/0!</v>
      </c>
      <c r="E86" s="191" t="e">
        <f t="shared" si="8"/>
        <v>#DIV/0!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98" t="s">
        <v>197</v>
      </c>
      <c r="C87" s="80">
        <v>0</v>
      </c>
      <c r="D87" s="104" t="e">
        <f t="shared" si="7"/>
        <v>#DIV/0!</v>
      </c>
      <c r="E87" s="191" t="e">
        <f t="shared" si="8"/>
        <v>#DIV/0!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92" t="s">
        <v>198</v>
      </c>
      <c r="C88" s="193">
        <f>SUM(C82:C87)</f>
        <v>0</v>
      </c>
      <c r="D88" s="193" t="e">
        <f t="shared" si="7"/>
        <v>#DIV/0!</v>
      </c>
      <c r="E88" s="194" t="e">
        <f t="shared" si="8"/>
        <v>#DIV/0!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95"/>
      <c r="C89" s="196"/>
      <c r="D89" s="196"/>
      <c r="E89" s="19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88" t="s">
        <v>199</v>
      </c>
      <c r="C90" s="198"/>
      <c r="D90" s="198"/>
      <c r="E90" s="19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46" t="s">
        <v>200</v>
      </c>
      <c r="C91" s="190">
        <v>0</v>
      </c>
      <c r="D91" s="104" t="e">
        <f>C91/unit</f>
        <v>#DIV/0!</v>
      </c>
      <c r="E91" s="191" t="e">
        <f>C91/egi</f>
        <v>#DIV/0!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46" t="s">
        <v>201</v>
      </c>
      <c r="C92" s="70">
        <v>0</v>
      </c>
      <c r="D92" s="104" t="e">
        <f>C92/unit</f>
        <v>#DIV/0!</v>
      </c>
      <c r="E92" s="191" t="e">
        <f>C92/egi</f>
        <v>#DIV/0!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46" t="s">
        <v>202</v>
      </c>
      <c r="C93" s="80">
        <v>0</v>
      </c>
      <c r="D93" s="104" t="e">
        <f>C93/unit</f>
        <v>#DIV/0!</v>
      </c>
      <c r="E93" s="191" t="e">
        <f>C93/egi</f>
        <v>#DIV/0!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200" t="s">
        <v>203</v>
      </c>
      <c r="C94" s="193">
        <f>SUM(C91:C93)</f>
        <v>0</v>
      </c>
      <c r="D94" s="193" t="e">
        <f>C94/unit</f>
        <v>#DIV/0!</v>
      </c>
      <c r="E94" s="194" t="e">
        <f>C94/egi</f>
        <v>#DIV/0!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46"/>
      <c r="C95" s="201"/>
      <c r="D95" s="201"/>
      <c r="E95" s="19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88" t="s">
        <v>204</v>
      </c>
      <c r="C96" s="198"/>
      <c r="D96" s="198"/>
      <c r="E96" s="19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46" t="s">
        <v>205</v>
      </c>
      <c r="C97" s="190">
        <v>0</v>
      </c>
      <c r="D97" s="104" t="e">
        <f t="shared" ref="D97:D106" si="9">C97/unit</f>
        <v>#DIV/0!</v>
      </c>
      <c r="E97" s="191" t="e">
        <f t="shared" ref="E97:E106" si="10">C97/egi</f>
        <v>#DIV/0!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46" t="s">
        <v>206</v>
      </c>
      <c r="C98" s="70">
        <v>0</v>
      </c>
      <c r="D98" s="104" t="e">
        <f t="shared" si="9"/>
        <v>#DIV/0!</v>
      </c>
      <c r="E98" s="191" t="e">
        <f t="shared" si="10"/>
        <v>#DIV/0!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202" t="s">
        <v>207</v>
      </c>
      <c r="C99" s="70">
        <v>0</v>
      </c>
      <c r="D99" s="104" t="e">
        <f t="shared" si="9"/>
        <v>#DIV/0!</v>
      </c>
      <c r="E99" s="191" t="e">
        <f t="shared" si="10"/>
        <v>#DIV/0!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46" t="s">
        <v>208</v>
      </c>
      <c r="C100" s="70">
        <v>0</v>
      </c>
      <c r="D100" s="104" t="e">
        <f t="shared" si="9"/>
        <v>#DIV/0!</v>
      </c>
      <c r="E100" s="191" t="e">
        <f t="shared" si="10"/>
        <v>#DIV/0!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46" t="s">
        <v>209</v>
      </c>
      <c r="C101" s="70">
        <v>0</v>
      </c>
      <c r="D101" s="104" t="e">
        <f t="shared" si="9"/>
        <v>#DIV/0!</v>
      </c>
      <c r="E101" s="191" t="e">
        <f t="shared" si="10"/>
        <v>#DIV/0!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46" t="s">
        <v>210</v>
      </c>
      <c r="C102" s="70">
        <v>0</v>
      </c>
      <c r="D102" s="104" t="e">
        <f t="shared" si="9"/>
        <v>#DIV/0!</v>
      </c>
      <c r="E102" s="191" t="e">
        <f t="shared" si="10"/>
        <v>#DIV/0!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46" t="s">
        <v>211</v>
      </c>
      <c r="C103" s="70">
        <v>0</v>
      </c>
      <c r="D103" s="104" t="e">
        <f t="shared" si="9"/>
        <v>#DIV/0!</v>
      </c>
      <c r="E103" s="191" t="e">
        <f t="shared" si="10"/>
        <v>#DIV/0!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46" t="s">
        <v>212</v>
      </c>
      <c r="C104" s="70">
        <v>0</v>
      </c>
      <c r="D104" s="104" t="e">
        <f t="shared" si="9"/>
        <v>#DIV/0!</v>
      </c>
      <c r="E104" s="191" t="e">
        <f t="shared" si="10"/>
        <v>#DIV/0!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98" t="s">
        <v>213</v>
      </c>
      <c r="C105" s="80">
        <v>0</v>
      </c>
      <c r="D105" s="104" t="e">
        <f t="shared" si="9"/>
        <v>#DIV/0!</v>
      </c>
      <c r="E105" s="191" t="e">
        <f t="shared" si="10"/>
        <v>#DIV/0!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92" t="s">
        <v>214</v>
      </c>
      <c r="C106" s="193">
        <f>SUM(C97:C105)</f>
        <v>0</v>
      </c>
      <c r="D106" s="193" t="e">
        <f t="shared" si="9"/>
        <v>#DIV/0!</v>
      </c>
      <c r="E106" s="194" t="e">
        <f t="shared" si="10"/>
        <v>#DIV/0!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46"/>
      <c r="C107" s="201"/>
      <c r="D107" s="201"/>
      <c r="E107" s="19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88" t="s">
        <v>215</v>
      </c>
      <c r="C108" s="198"/>
      <c r="D108" s="198"/>
      <c r="E108" s="19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46" t="s">
        <v>216</v>
      </c>
      <c r="C109" s="190">
        <v>0</v>
      </c>
      <c r="D109" s="104" t="e">
        <f>C109/unit</f>
        <v>#DIV/0!</v>
      </c>
      <c r="E109" s="191" t="e">
        <f>C109/egi</f>
        <v>#DIV/0!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98" t="s">
        <v>12</v>
      </c>
      <c r="C110" s="80">
        <v>0</v>
      </c>
      <c r="D110" s="104" t="e">
        <f>C110/unit</f>
        <v>#DIV/0!</v>
      </c>
      <c r="E110" s="191" t="e">
        <f>C110/egi</f>
        <v>#DIV/0!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92" t="s">
        <v>217</v>
      </c>
      <c r="C111" s="193">
        <f>SUM(C109:C110)</f>
        <v>0</v>
      </c>
      <c r="D111" s="193" t="e">
        <f>C111/unit</f>
        <v>#DIV/0!</v>
      </c>
      <c r="E111" s="194" t="e">
        <f>C111/egi</f>
        <v>#DIV/0!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95"/>
      <c r="C112" s="201"/>
      <c r="D112" s="201"/>
      <c r="E112" s="197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88" t="s">
        <v>218</v>
      </c>
      <c r="C113" s="198"/>
      <c r="D113" s="198"/>
      <c r="E113" s="19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46" t="s">
        <v>218</v>
      </c>
      <c r="C114" s="190">
        <v>0</v>
      </c>
      <c r="D114" s="104" t="e">
        <f>C114/unit</f>
        <v>#DIV/0!</v>
      </c>
      <c r="E114" s="191" t="e">
        <f>C114/egi</f>
        <v>#DIV/0!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98" t="s">
        <v>12</v>
      </c>
      <c r="C115" s="80">
        <v>0</v>
      </c>
      <c r="D115" s="104" t="e">
        <f>C115/unit</f>
        <v>#DIV/0!</v>
      </c>
      <c r="E115" s="191" t="e">
        <f>C115/egi</f>
        <v>#DIV/0!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92" t="s">
        <v>219</v>
      </c>
      <c r="C116" s="193">
        <f>SUM(C114:C115)</f>
        <v>0</v>
      </c>
      <c r="D116" s="193" t="e">
        <f>C116/unit</f>
        <v>#DIV/0!</v>
      </c>
      <c r="E116" s="194" t="e">
        <f>C116/egi</f>
        <v>#DIV/0!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46"/>
      <c r="C117" s="201"/>
      <c r="D117" s="201"/>
      <c r="E117" s="19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88" t="s">
        <v>220</v>
      </c>
      <c r="C118" s="198"/>
      <c r="D118" s="198"/>
      <c r="E118" s="19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46" t="s">
        <v>220</v>
      </c>
      <c r="C119" s="190">
        <v>0</v>
      </c>
      <c r="D119" s="104" t="e">
        <f>C119/unit</f>
        <v>#DIV/0!</v>
      </c>
      <c r="E119" s="191" t="e">
        <f>C119/egi</f>
        <v>#DIV/0!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98" t="s">
        <v>221</v>
      </c>
      <c r="C120" s="80">
        <v>0</v>
      </c>
      <c r="D120" s="104" t="e">
        <f>C120/unit</f>
        <v>#DIV/0!</v>
      </c>
      <c r="E120" s="191" t="e">
        <f>C120/egi</f>
        <v>#DIV/0!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92" t="s">
        <v>222</v>
      </c>
      <c r="C121" s="193">
        <f>SUM(C119:C120)</f>
        <v>0</v>
      </c>
      <c r="D121" s="193" t="e">
        <f>C121/unit</f>
        <v>#DIV/0!</v>
      </c>
      <c r="E121" s="194" t="e">
        <f>C121/egi</f>
        <v>#DIV/0!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203"/>
      <c r="C122" s="204" t="s">
        <v>223</v>
      </c>
      <c r="D122" s="205" t="s">
        <v>223</v>
      </c>
      <c r="E122" s="206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207" t="s">
        <v>224</v>
      </c>
      <c r="C123" s="208">
        <f>SUM(C88+C94+C106+C111+C116+C121)</f>
        <v>0</v>
      </c>
      <c r="D123" s="209" t="e">
        <f>C123/unit</f>
        <v>#DIV/0!</v>
      </c>
      <c r="E123" s="210" t="e">
        <f>C123/egi</f>
        <v>#DIV/0!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46"/>
      <c r="C124" s="201"/>
      <c r="D124" s="211"/>
      <c r="E124" s="21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213" t="s">
        <v>88</v>
      </c>
      <c r="C125" s="214">
        <v>0</v>
      </c>
      <c r="D125" s="75" t="e">
        <f>C125/unit</f>
        <v>#DIV/0!</v>
      </c>
      <c r="E125" s="194" t="e">
        <f>C125/egi</f>
        <v>#DIV/0!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215"/>
      <c r="C126" s="216"/>
      <c r="D126" s="217"/>
      <c r="E126" s="218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.75" customHeight="1" x14ac:dyDescent="0.25">
      <c r="A127" s="1"/>
      <c r="B127" s="219" t="s">
        <v>225</v>
      </c>
      <c r="C127" s="220">
        <f>C123+C125</f>
        <v>0</v>
      </c>
      <c r="D127" s="221" t="e">
        <f>totalopex/unit</f>
        <v>#DIV/0!</v>
      </c>
      <c r="E127" s="222" t="e">
        <f>C127/egi</f>
        <v>#DIV/0!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2:H2"/>
    <mergeCell ref="B8:H8"/>
    <mergeCell ref="B78:H78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625" defaultRowHeight="15" customHeight="1" x14ac:dyDescent="0.2"/>
  <cols>
    <col min="1" max="1" width="2.625" customWidth="1"/>
    <col min="2" max="2" width="8" customWidth="1"/>
    <col min="3" max="3" width="30.25" customWidth="1"/>
    <col min="4" max="13" width="12.875" customWidth="1"/>
    <col min="14" max="14" width="2.75" customWidth="1"/>
    <col min="15" max="16" width="12.875" customWidth="1"/>
    <col min="17" max="26" width="8" customWidth="1"/>
  </cols>
  <sheetData>
    <row r="1" spans="1:26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3">
      <c r="A2" s="1"/>
      <c r="B2" s="264" t="s">
        <v>226</v>
      </c>
      <c r="C2" s="259"/>
      <c r="D2" s="259"/>
      <c r="E2" s="259"/>
      <c r="F2" s="259"/>
      <c r="G2" s="259"/>
      <c r="H2" s="260"/>
      <c r="I2" s="1"/>
      <c r="J2" s="4" t="s">
        <v>1</v>
      </c>
      <c r="K2" s="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23"/>
      <c r="B4" s="223"/>
      <c r="C4" s="270" t="s">
        <v>227</v>
      </c>
      <c r="D4" s="271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</row>
    <row r="5" spans="1:26" x14ac:dyDescent="0.25">
      <c r="A5" s="223"/>
      <c r="B5" s="223"/>
      <c r="C5" s="177" t="str">
        <f>'Income &amp; Expenses'!B66</f>
        <v>Residential Vacancy Rate &amp; Credit Loss</v>
      </c>
      <c r="D5" s="224">
        <f>'Income &amp; Expenses'!C66</f>
        <v>0</v>
      </c>
      <c r="E5" s="225" t="s">
        <v>228</v>
      </c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</row>
    <row r="6" spans="1:26" x14ac:dyDescent="0.25">
      <c r="A6" s="223"/>
      <c r="B6" s="223"/>
      <c r="C6" s="177" t="str">
        <f>'Income &amp; Expenses'!B70</f>
        <v>Commercial Vacancy Rate</v>
      </c>
      <c r="D6" s="224">
        <f>'Income &amp; Expenses'!C70</f>
        <v>0</v>
      </c>
      <c r="E6" s="225" t="s">
        <v>228</v>
      </c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</row>
    <row r="7" spans="1:26" x14ac:dyDescent="0.25">
      <c r="A7" s="223"/>
      <c r="B7" s="223"/>
      <c r="C7" s="177" t="s">
        <v>229</v>
      </c>
      <c r="D7" s="226">
        <v>0</v>
      </c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</row>
    <row r="8" spans="1:26" x14ac:dyDescent="0.25">
      <c r="A8" s="223"/>
      <c r="B8" s="223"/>
      <c r="C8" s="177" t="s">
        <v>230</v>
      </c>
      <c r="D8" s="226">
        <v>0</v>
      </c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</row>
    <row r="9" spans="1:26" x14ac:dyDescent="0.25">
      <c r="A9" s="223"/>
      <c r="B9" s="223"/>
      <c r="C9" s="177" t="s">
        <v>231</v>
      </c>
      <c r="D9" s="226">
        <v>0</v>
      </c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1"/>
      <c r="C11" s="115"/>
      <c r="D11" s="227" t="s">
        <v>232</v>
      </c>
      <c r="E11" s="227" t="s">
        <v>233</v>
      </c>
      <c r="F11" s="227" t="s">
        <v>234</v>
      </c>
      <c r="G11" s="227" t="s">
        <v>235</v>
      </c>
      <c r="H11" s="227" t="s">
        <v>236</v>
      </c>
      <c r="I11" s="227" t="s">
        <v>237</v>
      </c>
      <c r="J11" s="227" t="s">
        <v>238</v>
      </c>
      <c r="K11" s="227" t="s">
        <v>239</v>
      </c>
      <c r="L11" s="227" t="s">
        <v>240</v>
      </c>
      <c r="M11" s="228" t="s">
        <v>241</v>
      </c>
      <c r="N11" s="120"/>
      <c r="O11" s="229" t="s">
        <v>242</v>
      </c>
      <c r="P11" s="228" t="s">
        <v>243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272" t="s">
        <v>244</v>
      </c>
      <c r="C12" s="230" t="str">
        <f>'Income &amp; Expenses'!B65</f>
        <v>Potential Gross Rental Revenue</v>
      </c>
      <c r="D12" s="231">
        <f>'Income &amp; Expenses'!H38</f>
        <v>0</v>
      </c>
      <c r="E12" s="231">
        <f t="shared" ref="E12:M12" si="0">D12*(1+$D$7)</f>
        <v>0</v>
      </c>
      <c r="F12" s="231">
        <f t="shared" si="0"/>
        <v>0</v>
      </c>
      <c r="G12" s="231">
        <f t="shared" si="0"/>
        <v>0</v>
      </c>
      <c r="H12" s="231">
        <f t="shared" si="0"/>
        <v>0</v>
      </c>
      <c r="I12" s="231">
        <f t="shared" si="0"/>
        <v>0</v>
      </c>
      <c r="J12" s="231">
        <f t="shared" si="0"/>
        <v>0</v>
      </c>
      <c r="K12" s="231">
        <f t="shared" si="0"/>
        <v>0</v>
      </c>
      <c r="L12" s="231">
        <f t="shared" si="0"/>
        <v>0</v>
      </c>
      <c r="M12" s="232">
        <f t="shared" si="0"/>
        <v>0</v>
      </c>
      <c r="N12" s="154"/>
      <c r="O12" s="233">
        <f>M12*(1+$D$7)^5</f>
        <v>0</v>
      </c>
      <c r="P12" s="232">
        <f>M12*(1+$D$7)^10</f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262"/>
      <c r="C13" s="146" t="str">
        <f>'Income &amp; Expenses'!B66</f>
        <v>Residential Vacancy Rate &amp; Credit Loss</v>
      </c>
      <c r="D13" s="154">
        <f>'Income &amp; Expenses'!D66</f>
        <v>0</v>
      </c>
      <c r="E13" s="154">
        <f t="shared" ref="E13:M13" si="1">E12*$D$5</f>
        <v>0</v>
      </c>
      <c r="F13" s="154">
        <f t="shared" si="1"/>
        <v>0</v>
      </c>
      <c r="G13" s="154">
        <f t="shared" si="1"/>
        <v>0</v>
      </c>
      <c r="H13" s="154">
        <f t="shared" si="1"/>
        <v>0</v>
      </c>
      <c r="I13" s="154">
        <f t="shared" si="1"/>
        <v>0</v>
      </c>
      <c r="J13" s="154">
        <f t="shared" si="1"/>
        <v>0</v>
      </c>
      <c r="K13" s="154">
        <f t="shared" si="1"/>
        <v>0</v>
      </c>
      <c r="L13" s="154">
        <f t="shared" si="1"/>
        <v>0</v>
      </c>
      <c r="M13" s="32">
        <f t="shared" si="1"/>
        <v>0</v>
      </c>
      <c r="N13" s="154"/>
      <c r="O13" s="234">
        <f t="shared" ref="O13:P13" si="2">O12*$D$5</f>
        <v>0</v>
      </c>
      <c r="P13" s="32">
        <f t="shared" si="2"/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262"/>
      <c r="C14" s="114" t="s">
        <v>245</v>
      </c>
      <c r="D14" s="235">
        <f t="shared" ref="D14:M14" si="3">SUM(D12:D13)</f>
        <v>0</v>
      </c>
      <c r="E14" s="235">
        <f t="shared" si="3"/>
        <v>0</v>
      </c>
      <c r="F14" s="235">
        <f t="shared" si="3"/>
        <v>0</v>
      </c>
      <c r="G14" s="235">
        <f t="shared" si="3"/>
        <v>0</v>
      </c>
      <c r="H14" s="235">
        <f t="shared" si="3"/>
        <v>0</v>
      </c>
      <c r="I14" s="235">
        <f t="shared" si="3"/>
        <v>0</v>
      </c>
      <c r="J14" s="235">
        <f t="shared" si="3"/>
        <v>0</v>
      </c>
      <c r="K14" s="235">
        <f t="shared" si="3"/>
        <v>0</v>
      </c>
      <c r="L14" s="235">
        <f t="shared" si="3"/>
        <v>0</v>
      </c>
      <c r="M14" s="236">
        <f t="shared" si="3"/>
        <v>0</v>
      </c>
      <c r="N14" s="154"/>
      <c r="O14" s="237">
        <f t="shared" ref="O14:P14" si="4">SUM(O12:O13)</f>
        <v>0</v>
      </c>
      <c r="P14" s="236">
        <f t="shared" si="4"/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262"/>
      <c r="C15" s="146"/>
      <c r="D15" s="154"/>
      <c r="E15" s="154"/>
      <c r="F15" s="154"/>
      <c r="G15" s="154"/>
      <c r="H15" s="154"/>
      <c r="I15" s="154"/>
      <c r="J15" s="154"/>
      <c r="K15" s="154"/>
      <c r="L15" s="154"/>
      <c r="M15" s="32"/>
      <c r="N15" s="154"/>
      <c r="O15" s="234"/>
      <c r="P15" s="32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262"/>
      <c r="C16" s="146" t="str">
        <f>'Income &amp; Expenses'!B69</f>
        <v>Potential Gross Commercial Revenue</v>
      </c>
      <c r="D16" s="238">
        <f>'Income &amp; Expenses'!D69</f>
        <v>0</v>
      </c>
      <c r="E16" s="154">
        <f t="shared" ref="E16:M16" si="5">D16*(1+$D$8)</f>
        <v>0</v>
      </c>
      <c r="F16" s="154">
        <f t="shared" si="5"/>
        <v>0</v>
      </c>
      <c r="G16" s="154">
        <f t="shared" si="5"/>
        <v>0</v>
      </c>
      <c r="H16" s="154">
        <f t="shared" si="5"/>
        <v>0</v>
      </c>
      <c r="I16" s="154">
        <f t="shared" si="5"/>
        <v>0</v>
      </c>
      <c r="J16" s="154">
        <f t="shared" si="5"/>
        <v>0</v>
      </c>
      <c r="K16" s="154">
        <f t="shared" si="5"/>
        <v>0</v>
      </c>
      <c r="L16" s="154">
        <f t="shared" si="5"/>
        <v>0</v>
      </c>
      <c r="M16" s="32">
        <f t="shared" si="5"/>
        <v>0</v>
      </c>
      <c r="N16" s="154"/>
      <c r="O16" s="234">
        <f>M16*(1+$D$8)^5</f>
        <v>0</v>
      </c>
      <c r="P16" s="32">
        <f>M16*(1+$D$8)^10</f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262"/>
      <c r="C17" s="146" t="str">
        <f>'Income &amp; Expenses'!B70</f>
        <v>Commercial Vacancy Rate</v>
      </c>
      <c r="D17" s="238">
        <f>'Income &amp; Expenses'!D70</f>
        <v>0</v>
      </c>
      <c r="E17" s="238">
        <f t="shared" ref="E17:M17" si="6">E16*$D$6</f>
        <v>0</v>
      </c>
      <c r="F17" s="238">
        <f t="shared" si="6"/>
        <v>0</v>
      </c>
      <c r="G17" s="238">
        <f t="shared" si="6"/>
        <v>0</v>
      </c>
      <c r="H17" s="238">
        <f t="shared" si="6"/>
        <v>0</v>
      </c>
      <c r="I17" s="238">
        <f t="shared" si="6"/>
        <v>0</v>
      </c>
      <c r="J17" s="238">
        <f t="shared" si="6"/>
        <v>0</v>
      </c>
      <c r="K17" s="238">
        <f t="shared" si="6"/>
        <v>0</v>
      </c>
      <c r="L17" s="238">
        <f t="shared" si="6"/>
        <v>0</v>
      </c>
      <c r="M17" s="239">
        <f t="shared" si="6"/>
        <v>0</v>
      </c>
      <c r="N17" s="154"/>
      <c r="O17" s="240">
        <f t="shared" ref="O17:P17" si="7">O16*$D$6</f>
        <v>0</v>
      </c>
      <c r="P17" s="239">
        <f t="shared" si="7"/>
        <v>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262"/>
      <c r="C18" s="114" t="s">
        <v>246</v>
      </c>
      <c r="D18" s="235">
        <f t="shared" ref="D18:M18" si="8">SUM(D16:D17)</f>
        <v>0</v>
      </c>
      <c r="E18" s="235">
        <f t="shared" si="8"/>
        <v>0</v>
      </c>
      <c r="F18" s="235">
        <f t="shared" si="8"/>
        <v>0</v>
      </c>
      <c r="G18" s="235">
        <f t="shared" si="8"/>
        <v>0</v>
      </c>
      <c r="H18" s="235">
        <f t="shared" si="8"/>
        <v>0</v>
      </c>
      <c r="I18" s="235">
        <f t="shared" si="8"/>
        <v>0</v>
      </c>
      <c r="J18" s="235">
        <f t="shared" si="8"/>
        <v>0</v>
      </c>
      <c r="K18" s="235">
        <f t="shared" si="8"/>
        <v>0</v>
      </c>
      <c r="L18" s="235">
        <f t="shared" si="8"/>
        <v>0</v>
      </c>
      <c r="M18" s="236">
        <f t="shared" si="8"/>
        <v>0</v>
      </c>
      <c r="N18" s="154"/>
      <c r="O18" s="237">
        <f t="shared" ref="O18:P18" si="9">SUM(O16:O17)</f>
        <v>0</v>
      </c>
      <c r="P18" s="236">
        <f t="shared" si="9"/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262"/>
      <c r="C19" s="146"/>
      <c r="D19" s="154"/>
      <c r="E19" s="154"/>
      <c r="F19" s="154"/>
      <c r="G19" s="154"/>
      <c r="H19" s="154"/>
      <c r="I19" s="154"/>
      <c r="J19" s="154"/>
      <c r="K19" s="154"/>
      <c r="L19" s="154"/>
      <c r="M19" s="32"/>
      <c r="N19" s="154"/>
      <c r="O19" s="234"/>
      <c r="P19" s="32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262"/>
      <c r="C20" s="146" t="s">
        <v>247</v>
      </c>
      <c r="D20" s="154">
        <f>'Income &amp; Expenses'!F48</f>
        <v>0</v>
      </c>
      <c r="E20" s="154">
        <f t="shared" ref="E20:M20" si="10">D20*(1+$D$7)</f>
        <v>0</v>
      </c>
      <c r="F20" s="154">
        <f t="shared" si="10"/>
        <v>0</v>
      </c>
      <c r="G20" s="154">
        <f t="shared" si="10"/>
        <v>0</v>
      </c>
      <c r="H20" s="154">
        <f t="shared" si="10"/>
        <v>0</v>
      </c>
      <c r="I20" s="154">
        <f t="shared" si="10"/>
        <v>0</v>
      </c>
      <c r="J20" s="154">
        <f t="shared" si="10"/>
        <v>0</v>
      </c>
      <c r="K20" s="154">
        <f t="shared" si="10"/>
        <v>0</v>
      </c>
      <c r="L20" s="154">
        <f t="shared" si="10"/>
        <v>0</v>
      </c>
      <c r="M20" s="32">
        <f t="shared" si="10"/>
        <v>0</v>
      </c>
      <c r="N20" s="154"/>
      <c r="O20" s="234">
        <f>M20*(1+$D$7)^5</f>
        <v>0</v>
      </c>
      <c r="P20" s="32">
        <f>M20*(1+$D$7)^10</f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262"/>
      <c r="C21" s="203"/>
      <c r="D21" s="241"/>
      <c r="E21" s="241"/>
      <c r="F21" s="241"/>
      <c r="G21" s="241"/>
      <c r="H21" s="241"/>
      <c r="I21" s="241"/>
      <c r="J21" s="241"/>
      <c r="K21" s="241"/>
      <c r="L21" s="241"/>
      <c r="M21" s="242"/>
      <c r="N21" s="154"/>
      <c r="O21" s="243"/>
      <c r="P21" s="242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263"/>
      <c r="C22" s="244" t="s">
        <v>248</v>
      </c>
      <c r="D22" s="245">
        <f t="shared" ref="D22:M22" si="11">D14+D18+D20</f>
        <v>0</v>
      </c>
      <c r="E22" s="245">
        <f t="shared" si="11"/>
        <v>0</v>
      </c>
      <c r="F22" s="245">
        <f t="shared" si="11"/>
        <v>0</v>
      </c>
      <c r="G22" s="245">
        <f t="shared" si="11"/>
        <v>0</v>
      </c>
      <c r="H22" s="245">
        <f t="shared" si="11"/>
        <v>0</v>
      </c>
      <c r="I22" s="245">
        <f t="shared" si="11"/>
        <v>0</v>
      </c>
      <c r="J22" s="245">
        <f t="shared" si="11"/>
        <v>0</v>
      </c>
      <c r="K22" s="245">
        <f t="shared" si="11"/>
        <v>0</v>
      </c>
      <c r="L22" s="245">
        <f t="shared" si="11"/>
        <v>0</v>
      </c>
      <c r="M22" s="246">
        <f t="shared" si="11"/>
        <v>0</v>
      </c>
      <c r="N22" s="51"/>
      <c r="O22" s="247">
        <f t="shared" ref="O22:P22" si="12">O14+O18+O20</f>
        <v>0</v>
      </c>
      <c r="P22" s="246">
        <f t="shared" si="12"/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272" t="s">
        <v>249</v>
      </c>
      <c r="C24" s="230" t="s">
        <v>250</v>
      </c>
      <c r="D24" s="231">
        <f>'Income &amp; Expenses'!C88</f>
        <v>0</v>
      </c>
      <c r="E24" s="231">
        <f t="shared" ref="E24:M24" si="13">D24*(1+$D$9)</f>
        <v>0</v>
      </c>
      <c r="F24" s="231">
        <f t="shared" si="13"/>
        <v>0</v>
      </c>
      <c r="G24" s="231">
        <f t="shared" si="13"/>
        <v>0</v>
      </c>
      <c r="H24" s="231">
        <f t="shared" si="13"/>
        <v>0</v>
      </c>
      <c r="I24" s="231">
        <f t="shared" si="13"/>
        <v>0</v>
      </c>
      <c r="J24" s="231">
        <f t="shared" si="13"/>
        <v>0</v>
      </c>
      <c r="K24" s="231">
        <f t="shared" si="13"/>
        <v>0</v>
      </c>
      <c r="L24" s="231">
        <f t="shared" si="13"/>
        <v>0</v>
      </c>
      <c r="M24" s="232">
        <f t="shared" si="13"/>
        <v>0</v>
      </c>
      <c r="N24" s="154"/>
      <c r="O24" s="233">
        <f t="shared" ref="O24:O30" si="14">M24*(1+$D$9)^5</f>
        <v>0</v>
      </c>
      <c r="P24" s="232">
        <f t="shared" ref="P24:P30" si="15">M24*(1+$D$9)^10</f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262"/>
      <c r="C25" s="146" t="s">
        <v>199</v>
      </c>
      <c r="D25" s="154">
        <f>'Income &amp; Expenses'!C94</f>
        <v>0</v>
      </c>
      <c r="E25" s="154">
        <f t="shared" ref="E25:M25" si="16">D25*(1+$D$9)</f>
        <v>0</v>
      </c>
      <c r="F25" s="154">
        <f t="shared" si="16"/>
        <v>0</v>
      </c>
      <c r="G25" s="154">
        <f t="shared" si="16"/>
        <v>0</v>
      </c>
      <c r="H25" s="154">
        <f t="shared" si="16"/>
        <v>0</v>
      </c>
      <c r="I25" s="154">
        <f t="shared" si="16"/>
        <v>0</v>
      </c>
      <c r="J25" s="154">
        <f t="shared" si="16"/>
        <v>0</v>
      </c>
      <c r="K25" s="154">
        <f t="shared" si="16"/>
        <v>0</v>
      </c>
      <c r="L25" s="154">
        <f t="shared" si="16"/>
        <v>0</v>
      </c>
      <c r="M25" s="32">
        <f t="shared" si="16"/>
        <v>0</v>
      </c>
      <c r="N25" s="154"/>
      <c r="O25" s="234">
        <f t="shared" si="14"/>
        <v>0</v>
      </c>
      <c r="P25" s="32">
        <f t="shared" si="15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262"/>
      <c r="C26" s="146" t="s">
        <v>204</v>
      </c>
      <c r="D26" s="154">
        <f>'Income &amp; Expenses'!C106</f>
        <v>0</v>
      </c>
      <c r="E26" s="154">
        <f t="shared" ref="E26:M26" si="17">D26*(1+$D$9)</f>
        <v>0</v>
      </c>
      <c r="F26" s="154">
        <f t="shared" si="17"/>
        <v>0</v>
      </c>
      <c r="G26" s="154">
        <f t="shared" si="17"/>
        <v>0</v>
      </c>
      <c r="H26" s="154">
        <f t="shared" si="17"/>
        <v>0</v>
      </c>
      <c r="I26" s="154">
        <f t="shared" si="17"/>
        <v>0</v>
      </c>
      <c r="J26" s="154">
        <f t="shared" si="17"/>
        <v>0</v>
      </c>
      <c r="K26" s="154">
        <f t="shared" si="17"/>
        <v>0</v>
      </c>
      <c r="L26" s="154">
        <f t="shared" si="17"/>
        <v>0</v>
      </c>
      <c r="M26" s="32">
        <f t="shared" si="17"/>
        <v>0</v>
      </c>
      <c r="N26" s="154"/>
      <c r="O26" s="234">
        <f t="shared" si="14"/>
        <v>0</v>
      </c>
      <c r="P26" s="32">
        <f t="shared" si="15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262"/>
      <c r="C27" s="146" t="s">
        <v>215</v>
      </c>
      <c r="D27" s="154">
        <f>'Income &amp; Expenses'!C111</f>
        <v>0</v>
      </c>
      <c r="E27" s="154">
        <f t="shared" ref="E27:M27" si="18">D27*(1+$D$9)</f>
        <v>0</v>
      </c>
      <c r="F27" s="154">
        <f t="shared" si="18"/>
        <v>0</v>
      </c>
      <c r="G27" s="154">
        <f t="shared" si="18"/>
        <v>0</v>
      </c>
      <c r="H27" s="154">
        <f t="shared" si="18"/>
        <v>0</v>
      </c>
      <c r="I27" s="154">
        <f t="shared" si="18"/>
        <v>0</v>
      </c>
      <c r="J27" s="154">
        <f t="shared" si="18"/>
        <v>0</v>
      </c>
      <c r="K27" s="154">
        <f t="shared" si="18"/>
        <v>0</v>
      </c>
      <c r="L27" s="154">
        <f t="shared" si="18"/>
        <v>0</v>
      </c>
      <c r="M27" s="32">
        <f t="shared" si="18"/>
        <v>0</v>
      </c>
      <c r="N27" s="154"/>
      <c r="O27" s="234">
        <f t="shared" si="14"/>
        <v>0</v>
      </c>
      <c r="P27" s="32">
        <f t="shared" si="15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262"/>
      <c r="C28" s="146" t="s">
        <v>218</v>
      </c>
      <c r="D28" s="154">
        <f>'Income &amp; Expenses'!C116</f>
        <v>0</v>
      </c>
      <c r="E28" s="154">
        <f t="shared" ref="E28:M28" si="19">D28*(1+$D$9)</f>
        <v>0</v>
      </c>
      <c r="F28" s="154">
        <f t="shared" si="19"/>
        <v>0</v>
      </c>
      <c r="G28" s="154">
        <f t="shared" si="19"/>
        <v>0</v>
      </c>
      <c r="H28" s="154">
        <f t="shared" si="19"/>
        <v>0</v>
      </c>
      <c r="I28" s="154">
        <f t="shared" si="19"/>
        <v>0</v>
      </c>
      <c r="J28" s="154">
        <f t="shared" si="19"/>
        <v>0</v>
      </c>
      <c r="K28" s="154">
        <f t="shared" si="19"/>
        <v>0</v>
      </c>
      <c r="L28" s="154">
        <f t="shared" si="19"/>
        <v>0</v>
      </c>
      <c r="M28" s="32">
        <f t="shared" si="19"/>
        <v>0</v>
      </c>
      <c r="N28" s="154"/>
      <c r="O28" s="234">
        <f t="shared" si="14"/>
        <v>0</v>
      </c>
      <c r="P28" s="32">
        <f t="shared" si="15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262"/>
      <c r="C29" s="146" t="s">
        <v>220</v>
      </c>
      <c r="D29" s="154">
        <f>'Income &amp; Expenses'!C121</f>
        <v>0</v>
      </c>
      <c r="E29" s="154">
        <f t="shared" ref="E29:M29" si="20">D29*(1+$D$9)</f>
        <v>0</v>
      </c>
      <c r="F29" s="154">
        <f t="shared" si="20"/>
        <v>0</v>
      </c>
      <c r="G29" s="154">
        <f t="shared" si="20"/>
        <v>0</v>
      </c>
      <c r="H29" s="154">
        <f t="shared" si="20"/>
        <v>0</v>
      </c>
      <c r="I29" s="154">
        <f t="shared" si="20"/>
        <v>0</v>
      </c>
      <c r="J29" s="154">
        <f t="shared" si="20"/>
        <v>0</v>
      </c>
      <c r="K29" s="154">
        <f t="shared" si="20"/>
        <v>0</v>
      </c>
      <c r="L29" s="154">
        <f t="shared" si="20"/>
        <v>0</v>
      </c>
      <c r="M29" s="32">
        <f t="shared" si="20"/>
        <v>0</v>
      </c>
      <c r="N29" s="154"/>
      <c r="O29" s="234">
        <f t="shared" si="14"/>
        <v>0</v>
      </c>
      <c r="P29" s="32">
        <f t="shared" si="15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262"/>
      <c r="C30" s="203" t="s">
        <v>88</v>
      </c>
      <c r="D30" s="241">
        <f>'Income &amp; Expenses'!C125</f>
        <v>0</v>
      </c>
      <c r="E30" s="241">
        <f t="shared" ref="E30:M30" si="21">D30*(1+$D$9)</f>
        <v>0</v>
      </c>
      <c r="F30" s="241">
        <f t="shared" si="21"/>
        <v>0</v>
      </c>
      <c r="G30" s="241">
        <f t="shared" si="21"/>
        <v>0</v>
      </c>
      <c r="H30" s="241">
        <f t="shared" si="21"/>
        <v>0</v>
      </c>
      <c r="I30" s="241">
        <f t="shared" si="21"/>
        <v>0</v>
      </c>
      <c r="J30" s="241">
        <f t="shared" si="21"/>
        <v>0</v>
      </c>
      <c r="K30" s="241">
        <f t="shared" si="21"/>
        <v>0</v>
      </c>
      <c r="L30" s="241">
        <f t="shared" si="21"/>
        <v>0</v>
      </c>
      <c r="M30" s="242">
        <f t="shared" si="21"/>
        <v>0</v>
      </c>
      <c r="N30" s="154"/>
      <c r="O30" s="243">
        <f t="shared" si="14"/>
        <v>0</v>
      </c>
      <c r="P30" s="242">
        <f t="shared" si="15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263"/>
      <c r="C31" s="244" t="s">
        <v>251</v>
      </c>
      <c r="D31" s="245">
        <f t="shared" ref="D31:M31" si="22">SUM(D24:D30)</f>
        <v>0</v>
      </c>
      <c r="E31" s="245">
        <f t="shared" si="22"/>
        <v>0</v>
      </c>
      <c r="F31" s="245">
        <f t="shared" si="22"/>
        <v>0</v>
      </c>
      <c r="G31" s="245">
        <f t="shared" si="22"/>
        <v>0</v>
      </c>
      <c r="H31" s="245">
        <f t="shared" si="22"/>
        <v>0</v>
      </c>
      <c r="I31" s="245">
        <f t="shared" si="22"/>
        <v>0</v>
      </c>
      <c r="J31" s="245">
        <f t="shared" si="22"/>
        <v>0</v>
      </c>
      <c r="K31" s="245">
        <f t="shared" si="22"/>
        <v>0</v>
      </c>
      <c r="L31" s="245">
        <f t="shared" si="22"/>
        <v>0</v>
      </c>
      <c r="M31" s="246">
        <f t="shared" si="22"/>
        <v>0</v>
      </c>
      <c r="N31" s="51"/>
      <c r="O31" s="247">
        <f t="shared" ref="O31:P31" si="23">SUM(O24:O30)</f>
        <v>0</v>
      </c>
      <c r="P31" s="246">
        <f t="shared" si="23"/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272" t="s">
        <v>252</v>
      </c>
      <c r="C33" s="230" t="s">
        <v>253</v>
      </c>
      <c r="D33" s="248">
        <f t="shared" ref="D33:M33" si="24">D22-D31</f>
        <v>0</v>
      </c>
      <c r="E33" s="248">
        <f t="shared" si="24"/>
        <v>0</v>
      </c>
      <c r="F33" s="248">
        <f t="shared" si="24"/>
        <v>0</v>
      </c>
      <c r="G33" s="248">
        <f t="shared" si="24"/>
        <v>0</v>
      </c>
      <c r="H33" s="248">
        <f t="shared" si="24"/>
        <v>0</v>
      </c>
      <c r="I33" s="248">
        <f t="shared" si="24"/>
        <v>0</v>
      </c>
      <c r="J33" s="248">
        <f t="shared" si="24"/>
        <v>0</v>
      </c>
      <c r="K33" s="248">
        <f t="shared" si="24"/>
        <v>0</v>
      </c>
      <c r="L33" s="248">
        <f t="shared" si="24"/>
        <v>0</v>
      </c>
      <c r="M33" s="249">
        <f t="shared" si="24"/>
        <v>0</v>
      </c>
      <c r="N33" s="51"/>
      <c r="O33" s="250">
        <f t="shared" ref="O33:P33" si="25">O22-O31</f>
        <v>0</v>
      </c>
      <c r="P33" s="249">
        <f t="shared" si="25"/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262"/>
      <c r="C34" s="146"/>
      <c r="D34" s="154"/>
      <c r="E34" s="154"/>
      <c r="F34" s="154"/>
      <c r="G34" s="154"/>
      <c r="H34" s="154"/>
      <c r="I34" s="154"/>
      <c r="J34" s="154"/>
      <c r="K34" s="154"/>
      <c r="L34" s="154"/>
      <c r="M34" s="32"/>
      <c r="N34" s="154"/>
      <c r="O34" s="234"/>
      <c r="P34" s="32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262"/>
      <c r="C35" s="146" t="s">
        <v>34</v>
      </c>
      <c r="D35" s="154">
        <f t="shared" ref="D35:M35" si="26">debtservtotal</f>
        <v>0</v>
      </c>
      <c r="E35" s="154">
        <f t="shared" si="26"/>
        <v>0</v>
      </c>
      <c r="F35" s="154">
        <f t="shared" si="26"/>
        <v>0</v>
      </c>
      <c r="G35" s="154">
        <f t="shared" si="26"/>
        <v>0</v>
      </c>
      <c r="H35" s="154">
        <f t="shared" si="26"/>
        <v>0</v>
      </c>
      <c r="I35" s="154">
        <f t="shared" si="26"/>
        <v>0</v>
      </c>
      <c r="J35" s="154">
        <f t="shared" si="26"/>
        <v>0</v>
      </c>
      <c r="K35" s="154">
        <f t="shared" si="26"/>
        <v>0</v>
      </c>
      <c r="L35" s="154">
        <f t="shared" si="26"/>
        <v>0</v>
      </c>
      <c r="M35" s="32">
        <f t="shared" si="26"/>
        <v>0</v>
      </c>
      <c r="N35" s="154"/>
      <c r="O35" s="234">
        <f>debtservtotal</f>
        <v>0</v>
      </c>
      <c r="P35" s="32">
        <f>debtservtotal</f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262"/>
      <c r="C36" s="146" t="s">
        <v>254</v>
      </c>
      <c r="D36" s="251" t="e">
        <f t="shared" ref="D36:M36" si="27">D33/D35</f>
        <v>#DIV/0!</v>
      </c>
      <c r="E36" s="251" t="e">
        <f t="shared" si="27"/>
        <v>#DIV/0!</v>
      </c>
      <c r="F36" s="251" t="e">
        <f t="shared" si="27"/>
        <v>#DIV/0!</v>
      </c>
      <c r="G36" s="251" t="e">
        <f t="shared" si="27"/>
        <v>#DIV/0!</v>
      </c>
      <c r="H36" s="251" t="e">
        <f t="shared" si="27"/>
        <v>#DIV/0!</v>
      </c>
      <c r="I36" s="251" t="e">
        <f t="shared" si="27"/>
        <v>#DIV/0!</v>
      </c>
      <c r="J36" s="251" t="e">
        <f t="shared" si="27"/>
        <v>#DIV/0!</v>
      </c>
      <c r="K36" s="251" t="e">
        <f t="shared" si="27"/>
        <v>#DIV/0!</v>
      </c>
      <c r="L36" s="251" t="e">
        <f t="shared" si="27"/>
        <v>#DIV/0!</v>
      </c>
      <c r="M36" s="252" t="e">
        <f t="shared" si="27"/>
        <v>#DIV/0!</v>
      </c>
      <c r="N36" s="251"/>
      <c r="O36" s="253" t="e">
        <f t="shared" ref="O36:P36" si="28">O33/O35</f>
        <v>#DIV/0!</v>
      </c>
      <c r="P36" s="252" t="e">
        <f t="shared" si="28"/>
        <v>#DIV/0!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262"/>
      <c r="C37" s="203"/>
      <c r="D37" s="254"/>
      <c r="E37" s="254"/>
      <c r="F37" s="254"/>
      <c r="G37" s="254"/>
      <c r="H37" s="254"/>
      <c r="I37" s="254"/>
      <c r="J37" s="254"/>
      <c r="K37" s="254"/>
      <c r="L37" s="254"/>
      <c r="M37" s="255"/>
      <c r="N37" s="1"/>
      <c r="O37" s="203"/>
      <c r="P37" s="255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263"/>
      <c r="C38" s="244" t="s">
        <v>255</v>
      </c>
      <c r="D38" s="245">
        <f t="shared" ref="D38:M38" si="29">D33+D35</f>
        <v>0</v>
      </c>
      <c r="E38" s="245">
        <f t="shared" si="29"/>
        <v>0</v>
      </c>
      <c r="F38" s="245">
        <f t="shared" si="29"/>
        <v>0</v>
      </c>
      <c r="G38" s="245">
        <f t="shared" si="29"/>
        <v>0</v>
      </c>
      <c r="H38" s="245">
        <f t="shared" si="29"/>
        <v>0</v>
      </c>
      <c r="I38" s="245">
        <f t="shared" si="29"/>
        <v>0</v>
      </c>
      <c r="J38" s="245">
        <f t="shared" si="29"/>
        <v>0</v>
      </c>
      <c r="K38" s="245">
        <f t="shared" si="29"/>
        <v>0</v>
      </c>
      <c r="L38" s="245">
        <f t="shared" si="29"/>
        <v>0</v>
      </c>
      <c r="M38" s="246">
        <f t="shared" si="29"/>
        <v>0</v>
      </c>
      <c r="N38" s="51"/>
      <c r="O38" s="247">
        <f t="shared" ref="O38:P38" si="30">O33+O35</f>
        <v>0</v>
      </c>
      <c r="P38" s="246">
        <f t="shared" si="30"/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55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2:H2"/>
    <mergeCell ref="C4:D4"/>
    <mergeCell ref="B12:B22"/>
    <mergeCell ref="B24:B31"/>
    <mergeCell ref="B33:B38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1000"/>
  <sheetViews>
    <sheetView workbookViewId="0"/>
  </sheetViews>
  <sheetFormatPr defaultColWidth="12.625" defaultRowHeight="15" customHeight="1" x14ac:dyDescent="0.2"/>
  <cols>
    <col min="1" max="1" width="2.625" customWidth="1"/>
    <col min="2" max="2" width="51.125" customWidth="1"/>
    <col min="3" max="26" width="7.625" customWidth="1"/>
  </cols>
  <sheetData>
    <row r="1" spans="2:2" ht="18.75" x14ac:dyDescent="0.3">
      <c r="B1" s="256" t="s">
        <v>227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D965"/>
  </sheetPr>
  <dimension ref="B1:D1000"/>
  <sheetViews>
    <sheetView workbookViewId="0"/>
  </sheetViews>
  <sheetFormatPr defaultColWidth="12.625" defaultRowHeight="15" customHeight="1" x14ac:dyDescent="0.2"/>
  <cols>
    <col min="1" max="1" width="7.625" customWidth="1"/>
    <col min="2" max="2" width="14" customWidth="1"/>
    <col min="3" max="3" width="7.625" customWidth="1"/>
    <col min="4" max="4" width="20.875" customWidth="1"/>
    <col min="5" max="26" width="7.625" customWidth="1"/>
  </cols>
  <sheetData>
    <row r="1" spans="2:4" x14ac:dyDescent="0.25">
      <c r="B1" s="47" t="s">
        <v>256</v>
      </c>
      <c r="D1" s="47" t="s">
        <v>257</v>
      </c>
    </row>
    <row r="2" spans="2:4" x14ac:dyDescent="0.25">
      <c r="B2" s="47"/>
      <c r="D2" s="47"/>
    </row>
    <row r="3" spans="2:4" x14ac:dyDescent="0.25">
      <c r="B3" s="257" t="s">
        <v>258</v>
      </c>
      <c r="D3" s="257" t="s">
        <v>259</v>
      </c>
    </row>
    <row r="4" spans="2:4" x14ac:dyDescent="0.25">
      <c r="B4" s="257" t="s">
        <v>260</v>
      </c>
      <c r="D4" s="257" t="s">
        <v>261</v>
      </c>
    </row>
    <row r="5" spans="2:4" x14ac:dyDescent="0.25">
      <c r="D5" s="257" t="s">
        <v>262</v>
      </c>
    </row>
    <row r="6" spans="2:4" x14ac:dyDescent="0.25">
      <c r="D6" s="257" t="s">
        <v>263</v>
      </c>
    </row>
    <row r="7" spans="2:4" x14ac:dyDescent="0.25">
      <c r="D7" s="257" t="s">
        <v>264</v>
      </c>
    </row>
    <row r="8" spans="2:4" x14ac:dyDescent="0.25">
      <c r="D8" s="257" t="s">
        <v>265</v>
      </c>
    </row>
    <row r="9" spans="2:4" x14ac:dyDescent="0.25">
      <c r="D9" s="257" t="s">
        <v>12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00"/>
  <sheetViews>
    <sheetView workbookViewId="0"/>
  </sheetViews>
  <sheetFormatPr defaultColWidth="12.625" defaultRowHeight="15" customHeight="1" x14ac:dyDescent="0.2"/>
  <cols>
    <col min="1" max="1" width="44.125" customWidth="1"/>
    <col min="2" max="2" width="9.625" customWidth="1"/>
    <col min="3" max="26" width="7.625" customWidth="1"/>
  </cols>
  <sheetData>
    <row r="1" spans="1:2" ht="18.75" x14ac:dyDescent="0.3">
      <c r="A1" s="256" t="s">
        <v>266</v>
      </c>
      <c r="B1" s="1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Sources &amp; Uses</vt:lpstr>
      <vt:lpstr>Income &amp; Expenses</vt:lpstr>
      <vt:lpstr>Cash Flow</vt:lpstr>
      <vt:lpstr>Assumptions</vt:lpstr>
      <vt:lpstr>Data Validation</vt:lpstr>
      <vt:lpstr>References</vt:lpstr>
      <vt:lpstr>debtservtotal</vt:lpstr>
      <vt:lpstr>egi</vt:lpstr>
      <vt:lpstr>noi</vt:lpstr>
      <vt:lpstr>totalopex</vt:lpstr>
      <vt:lpstr>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Owens</dc:creator>
  <cp:lastModifiedBy>Jill McAninch</cp:lastModifiedBy>
  <dcterms:created xsi:type="dcterms:W3CDTF">2020-06-26T20:39:38Z</dcterms:created>
  <dcterms:modified xsi:type="dcterms:W3CDTF">2023-11-29T21:23:42Z</dcterms:modified>
</cp:coreProperties>
</file>